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alerijgromyk/Downloads/"/>
    </mc:Choice>
  </mc:AlternateContent>
  <xr:revisionPtr revIDLastSave="0" documentId="13_ncr:1_{294A493A-2313-6348-B0B4-19D07C0F1A22}" xr6:coauthVersionLast="47" xr6:coauthVersionMax="47" xr10:uidLastSave="{00000000-0000-0000-0000-000000000000}"/>
  <bookViews>
    <workbookView xWindow="0" yWindow="760" windowWidth="23360" windowHeight="16220" xr2:uid="{00000000-000D-0000-FFFF-FFFF00000000}"/>
  </bookViews>
  <sheets>
    <sheet name="in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5" i="1" l="1"/>
  <c r="K55" i="1"/>
  <c r="D55" i="1"/>
  <c r="E55" i="1" s="1"/>
  <c r="L48" i="1"/>
  <c r="L49" i="1" s="1"/>
  <c r="I48" i="1"/>
  <c r="I49" i="1" s="1"/>
  <c r="I50" i="1" s="1"/>
  <c r="I51" i="1" s="1"/>
  <c r="I52" i="1" s="1"/>
  <c r="I53" i="1" s="1"/>
  <c r="I54" i="1" s="1"/>
  <c r="I55" i="1" s="1"/>
  <c r="N54" i="1"/>
  <c r="K54" i="1"/>
  <c r="D54" i="1"/>
  <c r="E54" i="1" s="1"/>
  <c r="N53" i="1"/>
  <c r="K53" i="1"/>
  <c r="D53" i="1"/>
  <c r="E53" i="1"/>
  <c r="N52" i="1"/>
  <c r="K52" i="1"/>
  <c r="D52" i="1"/>
  <c r="E52" i="1" s="1"/>
  <c r="N51" i="1"/>
  <c r="K51" i="1"/>
  <c r="D51" i="1"/>
  <c r="E51" i="1" s="1"/>
  <c r="K50" i="1"/>
  <c r="D50" i="1"/>
  <c r="E50" i="1" s="1"/>
  <c r="M47" i="1"/>
  <c r="N47" i="1" s="1"/>
  <c r="M48" i="1"/>
  <c r="K49" i="1"/>
  <c r="D49" i="1"/>
  <c r="E49" i="1"/>
  <c r="M46" i="1"/>
  <c r="K47" i="1"/>
  <c r="K48" i="1"/>
  <c r="D48" i="1"/>
  <c r="E48" i="1"/>
  <c r="P47" i="1"/>
  <c r="E47" i="1"/>
  <c r="P46" i="1"/>
  <c r="M45" i="1"/>
  <c r="N46" i="1" s="1"/>
  <c r="J45" i="1"/>
  <c r="K46" i="1" s="1"/>
  <c r="E46" i="1"/>
  <c r="P45" i="1"/>
  <c r="M44" i="1"/>
  <c r="J44" i="1"/>
  <c r="E45" i="1"/>
  <c r="P44" i="1"/>
  <c r="M43" i="1"/>
  <c r="J43" i="1"/>
  <c r="E44" i="1"/>
  <c r="P43" i="1"/>
  <c r="L41" i="1"/>
  <c r="M42" i="1" s="1"/>
  <c r="I41" i="1"/>
  <c r="J42" i="1" s="1"/>
  <c r="E43" i="1"/>
  <c r="P42" i="1"/>
  <c r="E42" i="1"/>
  <c r="P41" i="1"/>
  <c r="L39" i="1"/>
  <c r="M40" i="1" s="1"/>
  <c r="K41" i="1"/>
  <c r="E41" i="1"/>
  <c r="P40" i="1"/>
  <c r="M39" i="1"/>
  <c r="K40" i="1"/>
  <c r="E40" i="1"/>
  <c r="J38" i="1"/>
  <c r="I39" i="1"/>
  <c r="M38" i="1"/>
  <c r="E39" i="1"/>
  <c r="P38" i="1"/>
  <c r="M37" i="1"/>
  <c r="J37" i="1"/>
  <c r="E38" i="1"/>
  <c r="P37" i="1"/>
  <c r="M36" i="1"/>
  <c r="J36" i="1"/>
  <c r="K37" i="1" s="1"/>
  <c r="E37" i="1"/>
  <c r="T37" i="1"/>
  <c r="P36" i="1"/>
  <c r="M35" i="1"/>
  <c r="I33" i="1"/>
  <c r="I34" i="1" s="1"/>
  <c r="E36" i="1"/>
  <c r="T36" i="1"/>
  <c r="T35" i="1"/>
  <c r="E35" i="1"/>
  <c r="P35" i="1"/>
  <c r="L33" i="1"/>
  <c r="M34" i="1" s="1"/>
  <c r="D34" i="1"/>
  <c r="E34" i="1" s="1"/>
  <c r="T34" i="1"/>
  <c r="M33" i="1"/>
  <c r="M32" i="1"/>
  <c r="J32" i="1"/>
  <c r="T33" i="1"/>
  <c r="E33" i="1"/>
  <c r="D29" i="1"/>
  <c r="T30" i="1"/>
  <c r="T31" i="1"/>
  <c r="T32" i="1"/>
  <c r="J31" i="1"/>
  <c r="K32" i="1" s="1"/>
  <c r="E32" i="1"/>
  <c r="M31" i="1"/>
  <c r="N32" i="1" s="1"/>
  <c r="P32" i="1"/>
  <c r="M30" i="1"/>
  <c r="N31" i="1" s="1"/>
  <c r="P31" i="1"/>
  <c r="J30" i="1"/>
  <c r="E31" i="1"/>
  <c r="E30" i="1"/>
  <c r="J29" i="1"/>
  <c r="K30" i="1" s="1"/>
  <c r="M29" i="1"/>
  <c r="P30" i="1"/>
  <c r="M28" i="1"/>
  <c r="J28" i="1"/>
  <c r="P29" i="1"/>
  <c r="J27" i="1"/>
  <c r="M27" i="1"/>
  <c r="P28" i="1"/>
  <c r="D28" i="1"/>
  <c r="E28" i="1"/>
  <c r="M26" i="1"/>
  <c r="N26" i="1" s="1"/>
  <c r="N27" i="1"/>
  <c r="P27" i="1"/>
  <c r="J26" i="1"/>
  <c r="K26" i="1" s="1"/>
  <c r="D27" i="1"/>
  <c r="E27" i="1" s="1"/>
  <c r="N25" i="1"/>
  <c r="P26" i="1"/>
  <c r="I24" i="1"/>
  <c r="J24" i="1" s="1"/>
  <c r="K24" i="1" s="1"/>
  <c r="D26" i="1"/>
  <c r="E26" i="1" s="1"/>
  <c r="P25" i="1"/>
  <c r="D25" i="1"/>
  <c r="E25" i="1" s="1"/>
  <c r="D24" i="1"/>
  <c r="E24" i="1" s="1"/>
  <c r="N24" i="1"/>
  <c r="P24" i="1"/>
  <c r="M22" i="1"/>
  <c r="N23" i="1" s="1"/>
  <c r="P23" i="1"/>
  <c r="K23" i="1"/>
  <c r="E23" i="1"/>
  <c r="P19" i="1"/>
  <c r="P20" i="1"/>
  <c r="P21" i="1"/>
  <c r="P22" i="1"/>
  <c r="M18" i="1"/>
  <c r="M19" i="1"/>
  <c r="M20" i="1"/>
  <c r="N20" i="1" s="1"/>
  <c r="M21" i="1"/>
  <c r="N22" i="1" s="1"/>
  <c r="M16" i="1"/>
  <c r="M17" i="1"/>
  <c r="J19" i="1"/>
  <c r="J20" i="1"/>
  <c r="J21" i="1"/>
  <c r="K22" i="1" s="1"/>
  <c r="K21" i="1"/>
  <c r="D22" i="1"/>
  <c r="E22" i="1" s="1"/>
  <c r="D19" i="1"/>
  <c r="E19" i="1" s="1"/>
  <c r="D20" i="1"/>
  <c r="E20" i="1" s="1"/>
  <c r="D21" i="1"/>
  <c r="E21" i="1" s="1"/>
  <c r="D18" i="1"/>
  <c r="E18" i="1" s="1"/>
  <c r="J18" i="1"/>
  <c r="K19" i="1" s="1"/>
  <c r="P18" i="1"/>
  <c r="P17" i="1"/>
  <c r="O17" i="1"/>
  <c r="J17" i="1"/>
  <c r="K18" i="1" s="1"/>
  <c r="D17" i="1"/>
  <c r="E17" i="1" s="1"/>
  <c r="P16" i="1"/>
  <c r="N17" i="1"/>
  <c r="J16" i="1"/>
  <c r="K17" i="1" s="1"/>
  <c r="D16" i="1"/>
  <c r="E16" i="1" s="1"/>
  <c r="P15" i="1"/>
  <c r="M15" i="1"/>
  <c r="N16" i="1" s="1"/>
  <c r="J15" i="1"/>
  <c r="D15" i="1"/>
  <c r="E15" i="1" s="1"/>
  <c r="P14" i="1"/>
  <c r="M14" i="1"/>
  <c r="J14" i="1"/>
  <c r="F14" i="1"/>
  <c r="D14" i="1"/>
  <c r="E14" i="1" s="1"/>
  <c r="P13" i="1"/>
  <c r="J13" i="1"/>
  <c r="F13" i="1"/>
  <c r="D13" i="1"/>
  <c r="E13" i="1" s="1"/>
  <c r="L12" i="1"/>
  <c r="M13" i="1" s="1"/>
  <c r="N13" i="1" s="1"/>
  <c r="M12" i="1"/>
  <c r="N12" i="1" s="1"/>
  <c r="J12" i="1"/>
  <c r="K13" i="1" s="1"/>
  <c r="F12" i="1"/>
  <c r="D12" i="1"/>
  <c r="E12" i="1" s="1"/>
  <c r="P11" i="1"/>
  <c r="O11" i="1"/>
  <c r="M11" i="1"/>
  <c r="J11" i="1"/>
  <c r="D11" i="1"/>
  <c r="E11" i="1"/>
  <c r="P10" i="1"/>
  <c r="O10" i="1"/>
  <c r="M10" i="1"/>
  <c r="J10" i="1"/>
  <c r="D10" i="1"/>
  <c r="E10" i="1"/>
  <c r="P9" i="1"/>
  <c r="O9" i="1"/>
  <c r="M9" i="1"/>
  <c r="N10" i="1" s="1"/>
  <c r="J9" i="1"/>
  <c r="D9" i="1"/>
  <c r="E9" i="1" s="1"/>
  <c r="P8" i="1"/>
  <c r="O8" i="1"/>
  <c r="M8" i="1"/>
  <c r="N8" i="1" s="1"/>
  <c r="J8" i="1"/>
  <c r="K8" i="1" s="1"/>
  <c r="D8" i="1"/>
  <c r="E8" i="1" s="1"/>
  <c r="R7" i="1"/>
  <c r="P7" i="1"/>
  <c r="O7" i="1"/>
  <c r="M7" i="1"/>
  <c r="J7" i="1"/>
  <c r="D7" i="1"/>
  <c r="E7" i="1"/>
  <c r="R6" i="1"/>
  <c r="P6" i="1"/>
  <c r="O6" i="1"/>
  <c r="D6" i="1"/>
  <c r="E6" i="1" s="1"/>
  <c r="R5" i="1"/>
  <c r="H5" i="1"/>
  <c r="G5" i="1"/>
  <c r="F5" i="1"/>
  <c r="D5" i="1"/>
  <c r="E5" i="1" s="1"/>
  <c r="P12" i="1"/>
  <c r="N40" i="1" l="1"/>
  <c r="K10" i="1"/>
  <c r="K16" i="1"/>
  <c r="J33" i="1"/>
  <c r="N43" i="1"/>
  <c r="K45" i="1"/>
  <c r="K28" i="1"/>
  <c r="N35" i="1"/>
  <c r="N49" i="1"/>
  <c r="N21" i="1"/>
  <c r="O12" i="1"/>
  <c r="N30" i="1"/>
  <c r="N38" i="1"/>
  <c r="N11" i="1"/>
  <c r="K43" i="1"/>
  <c r="N44" i="1"/>
  <c r="N36" i="1"/>
  <c r="K15" i="1"/>
  <c r="K20" i="1"/>
  <c r="N29" i="1"/>
  <c r="P39" i="1"/>
  <c r="N15" i="1"/>
  <c r="N33" i="1"/>
  <c r="K29" i="1"/>
  <c r="N19" i="1"/>
  <c r="K9" i="1"/>
  <c r="N14" i="1"/>
  <c r="N39" i="1"/>
  <c r="K44" i="1"/>
  <c r="K25" i="1"/>
  <c r="P34" i="1"/>
  <c r="J34" i="1"/>
  <c r="J35" i="1"/>
  <c r="K36" i="1" s="1"/>
  <c r="K14" i="1"/>
  <c r="K31" i="1"/>
  <c r="T29" i="1"/>
  <c r="E29" i="1"/>
  <c r="N34" i="1"/>
  <c r="N48" i="1"/>
  <c r="N28" i="1"/>
  <c r="K39" i="1"/>
  <c r="K38" i="1"/>
  <c r="N9" i="1"/>
  <c r="K33" i="1"/>
  <c r="P49" i="1"/>
  <c r="M49" i="1"/>
  <c r="N50" i="1" s="1"/>
  <c r="L50" i="1"/>
  <c r="K11" i="1"/>
  <c r="K12" i="1"/>
  <c r="N18" i="1"/>
  <c r="K42" i="1"/>
  <c r="P33" i="1"/>
  <c r="M41" i="1"/>
  <c r="N42" i="1" s="1"/>
  <c r="P48" i="1"/>
  <c r="N37" i="1"/>
  <c r="N45" i="1"/>
  <c r="K27" i="1"/>
  <c r="N41" i="1" l="1"/>
  <c r="P50" i="1"/>
  <c r="L51" i="1"/>
  <c r="K35" i="1"/>
  <c r="K34" i="1"/>
  <c r="L52" i="1" l="1"/>
  <c r="P51" i="1"/>
  <c r="L53" i="1" l="1"/>
  <c r="P52" i="1"/>
  <c r="L54" i="1" l="1"/>
  <c r="P53" i="1"/>
  <c r="P54" i="1" l="1"/>
  <c r="L55" i="1"/>
  <c r="P55" i="1" s="1"/>
</calcChain>
</file>

<file path=xl/sharedStrings.xml><?xml version="1.0" encoding="utf-8"?>
<sst xmlns="http://schemas.openxmlformats.org/spreadsheetml/2006/main" count="141" uniqueCount="74">
  <si>
    <t>Период</t>
  </si>
  <si>
    <t>Кол-во подписчиков на конец периода</t>
  </si>
  <si>
    <t>прирост подписчиков за период по отношению к предыдущ.периоду</t>
  </si>
  <si>
    <t>переходы на сайт</t>
  </si>
  <si>
    <t>кол-во</t>
  </si>
  <si>
    <t>%</t>
  </si>
  <si>
    <t>Показы</t>
  </si>
  <si>
    <t>Охват (уники)</t>
  </si>
  <si>
    <t>Просмотры профиля</t>
  </si>
  <si>
    <t>6 -12 марта</t>
  </si>
  <si>
    <t>13 - 19 марта</t>
  </si>
  <si>
    <t>н/д</t>
  </si>
  <si>
    <t>кол-во like на конец периода</t>
  </si>
  <si>
    <t>прирост like за период по отношению к предыдущ.периоду</t>
  </si>
  <si>
    <t>"В корзину"</t>
  </si>
  <si>
    <t>20 - 26 марта</t>
  </si>
  <si>
    <t>кол-во комментариев на конец периода</t>
  </si>
  <si>
    <t>прирост комментариев за период по отношению к предыдущ.периоду</t>
  </si>
  <si>
    <t>ER на аккаунт (вовлечение/кол-во подписчиков)</t>
  </si>
  <si>
    <t>ср ER на публикацию (вовлечение/показы)</t>
  </si>
  <si>
    <t>обращения (e-mail, звонок)</t>
  </si>
  <si>
    <t>27 марта - 2 апреля</t>
  </si>
  <si>
    <t>ср в день</t>
  </si>
  <si>
    <t>всего</t>
  </si>
  <si>
    <t>3 - 9 апреля</t>
  </si>
  <si>
    <t>17 - 23 апреля</t>
  </si>
  <si>
    <t>24 - 30 апреля</t>
  </si>
  <si>
    <t>1 - 9 мая</t>
  </si>
  <si>
    <t>29 мая - 4 июня</t>
  </si>
  <si>
    <t>BS</t>
  </si>
  <si>
    <t>4 - 9 апреля</t>
  </si>
  <si>
    <t>10-16 апреля</t>
  </si>
  <si>
    <t>10-14мая</t>
  </si>
  <si>
    <t>15-21мая</t>
  </si>
  <si>
    <t>22-28мая</t>
  </si>
  <si>
    <t>5 июня -11 июня</t>
  </si>
  <si>
    <t>12июня - 18июня</t>
  </si>
  <si>
    <t>19июня-25июня</t>
  </si>
  <si>
    <t>26июня -4 июля</t>
  </si>
  <si>
    <t>4 июля -12 июля</t>
  </si>
  <si>
    <t>22 августа- 14 сентября</t>
  </si>
  <si>
    <t>15 сентября- 20 снтября</t>
  </si>
  <si>
    <t>21 сентября- 27 сентября</t>
  </si>
  <si>
    <t>28 сентября -4 октября</t>
  </si>
  <si>
    <t xml:space="preserve">4 октября- 11 октября </t>
  </si>
  <si>
    <t xml:space="preserve">12октября- 18октября </t>
  </si>
  <si>
    <t xml:space="preserve">19октября- 25октября </t>
  </si>
  <si>
    <t>25 октября - 1 ноября</t>
  </si>
  <si>
    <t>2 ноября - 8 ноября</t>
  </si>
  <si>
    <t>9 ноября - 15 ноября</t>
  </si>
  <si>
    <t>16 ноября - 22 ноября</t>
  </si>
  <si>
    <t>23 ноября - 29 ноября</t>
  </si>
  <si>
    <t>30 ноября - 6 декабря</t>
  </si>
  <si>
    <t>7 декабря - 13 декабря</t>
  </si>
  <si>
    <t>14 декабря - 20 декабря</t>
  </si>
  <si>
    <t>21 декабря - 27 декабря</t>
  </si>
  <si>
    <t>27 декабря - 9 января</t>
  </si>
  <si>
    <t>9 января - 17 января</t>
  </si>
  <si>
    <t>17 января - 24 января</t>
  </si>
  <si>
    <t>24  января - 31 января</t>
  </si>
  <si>
    <t>1-6 февраля</t>
  </si>
  <si>
    <t>7 февраля - 14 февраля</t>
  </si>
  <si>
    <t>15 февраля - 21 февраля</t>
  </si>
  <si>
    <t>22 февраля - 28 февраля</t>
  </si>
  <si>
    <t>28 февраля - 7 марта</t>
  </si>
  <si>
    <t>7 марта - 13 марта</t>
  </si>
  <si>
    <t>13 марта - 20 марта</t>
  </si>
  <si>
    <t>20 марта - 27 марта</t>
  </si>
  <si>
    <t>3 апреля - 10 апреля</t>
  </si>
  <si>
    <t>10 апреля - 17 апреля</t>
  </si>
  <si>
    <t>17 апреля - 24 апреля</t>
  </si>
  <si>
    <t>Продажи</t>
  </si>
  <si>
    <t>СВОД отчет instagram SUPERCOMPANIA</t>
  </si>
  <si>
    <t>SUPER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</si>
</sst>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93C47D"/>
      <name val="Calibri"/>
      <family val="2"/>
    </font>
    <font>
      <sz val="11"/>
      <color rgb="FF6AA84F"/>
      <name val="Calibri"/>
      <family val="2"/>
    </font>
    <font>
      <u/>
      <sz val="10"/>
      <color theme="11"/>
      <name val="Arial"/>
      <family val="2"/>
    </font>
    <font>
      <sz val="10"/>
      <color rgb="FFFF0000"/>
      <name val="Arial"/>
      <family val="2"/>
    </font>
    <font>
      <sz val="11"/>
      <color theme="9" tint="-0.249977111117893"/>
      <name val="Calibri"/>
      <family val="2"/>
    </font>
    <font>
      <sz val="11"/>
      <color theme="5" tint="0.3999755851924192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19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64" fontId="1" fillId="6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" fontId="1" fillId="7" borderId="3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2" fontId="5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0" fontId="4" fillId="0" borderId="3" xfId="0" applyNumberFormat="1" applyFont="1" applyBorder="1" applyAlignment="1">
      <alignment horizontal="center" vertical="center" wrapText="1"/>
    </xf>
    <xf numFmtId="10" fontId="6" fillId="0" borderId="3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7" borderId="15" xfId="0" applyNumberFormat="1" applyFont="1" applyFill="1" applyBorder="1" applyAlignment="1">
      <alignment horizontal="center" vertical="center" wrapText="1"/>
    </xf>
    <xf numFmtId="10" fontId="4" fillId="0" borderId="15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7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0" fontId="9" fillId="0" borderId="15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10" fontId="6" fillId="0" borderId="17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10" fontId="4" fillId="0" borderId="17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10" fontId="5" fillId="0" borderId="14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0" fillId="0" borderId="14" xfId="0" applyBorder="1"/>
    <xf numFmtId="4" fontId="2" fillId="0" borderId="17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" fillId="3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3" fillId="4" borderId="5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5" xfId="0" applyFont="1" applyBorder="1"/>
    <xf numFmtId="0" fontId="2" fillId="0" borderId="6" xfId="0" applyFont="1" applyBorder="1"/>
  </cellXfs>
  <cellStyles count="519"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7" builtinId="9" hidden="1"/>
    <cellStyle name="Открывавшаяся гиперссылка" xfId="18" builtinId="9" hidden="1"/>
    <cellStyle name="Открывавшаяся гиперссылка" xfId="19" builtinId="9" hidden="1"/>
    <cellStyle name="Открывавшаяся гиперссылка" xfId="20" builtinId="9" hidden="1"/>
    <cellStyle name="Открывавшаяся гиперссылка" xfId="21" builtinId="9" hidden="1"/>
    <cellStyle name="Открывавшаяся гиперссылка" xfId="22" builtinId="9" hidden="1"/>
    <cellStyle name="Открывавшаяся гиперссылка" xfId="23" builtinId="9" hidden="1"/>
    <cellStyle name="Открывавшаяся гиперссылка" xfId="24" builtinId="9" hidden="1"/>
    <cellStyle name="Открывавшаяся гиперссылка" xfId="25" builtinId="9" hidden="1"/>
    <cellStyle name="Открывавшаяся гиперссылка" xfId="26" builtinId="9" hidden="1"/>
    <cellStyle name="Открывавшаяся гиперссылка" xfId="27" builtinId="9" hidden="1"/>
    <cellStyle name="Открывавшаяся гиперссылка" xfId="28" builtinId="9" hidden="1"/>
    <cellStyle name="Открывавшаяся гиперссылка" xfId="29" builtinId="9" hidden="1"/>
    <cellStyle name="Открывавшаяся гиперссылка" xfId="30" builtinId="9" hidden="1"/>
    <cellStyle name="Открывавшаяся гиперссылка" xfId="31" builtinId="9" hidden="1"/>
    <cellStyle name="Открывавшаяся гиперссылка" xfId="32" builtinId="9" hidden="1"/>
    <cellStyle name="Открывавшаяся гиперссылка" xfId="33" builtinId="9" hidden="1"/>
    <cellStyle name="Открывавшаяся гиперссылка" xfId="34" builtinId="9" hidden="1"/>
    <cellStyle name="Открывавшаяся гиперссылка" xfId="35" builtinId="9" hidden="1"/>
    <cellStyle name="Открывавшаяся гиперссылка" xfId="36" builtinId="9" hidden="1"/>
    <cellStyle name="Открывавшаяся гиперссылка" xfId="37" builtinId="9" hidden="1"/>
    <cellStyle name="Открывавшаяся гиперссылка" xfId="38" builtinId="9" hidden="1"/>
    <cellStyle name="Открывавшаяся гиперссылка" xfId="39" builtinId="9" hidden="1"/>
    <cellStyle name="Открывавшаяся гиперссылка" xfId="40" builtinId="9" hidden="1"/>
    <cellStyle name="Открывавшаяся гиперссылка" xfId="41" builtinId="9" hidden="1"/>
    <cellStyle name="Открывавшаяся гиперссылка" xfId="42" builtinId="9" hidden="1"/>
    <cellStyle name="Открывавшаяся гиперссылка" xfId="43" builtinId="9" hidden="1"/>
    <cellStyle name="Открывавшаяся гиперссылка" xfId="44" builtinId="9" hidden="1"/>
    <cellStyle name="Открывавшаяся гиперссылка" xfId="45" builtinId="9" hidden="1"/>
    <cellStyle name="Открывавшаяся гиперссылка" xfId="46" builtinId="9" hidden="1"/>
    <cellStyle name="Открывавшаяся гиперссылка" xfId="47" builtinId="9" hidden="1"/>
    <cellStyle name="Открывавшаяся гиперссылка" xfId="48" builtinId="9" hidden="1"/>
    <cellStyle name="Открывавшаяся гиперссылка" xfId="49" builtinId="9" hidden="1"/>
    <cellStyle name="Открывавшаяся гиперссылка" xfId="50" builtinId="9" hidden="1"/>
    <cellStyle name="Открывавшаяся гиперссылка" xfId="51" builtinId="9" hidden="1"/>
    <cellStyle name="Открывавшаяся гиперссылка" xfId="52" builtinId="9" hidden="1"/>
    <cellStyle name="Открывавшаяся гиперссылка" xfId="53" builtinId="9" hidden="1"/>
    <cellStyle name="Открывавшаяся гиперссылка" xfId="54" builtinId="9" hidden="1"/>
    <cellStyle name="Открывавшаяся гиперссылка" xfId="55" builtinId="9" hidden="1"/>
    <cellStyle name="Открывавшаяся гиперссылка" xfId="56" builtinId="9" hidden="1"/>
    <cellStyle name="Открывавшаяся гиперссылка" xfId="57" builtinId="9" hidden="1"/>
    <cellStyle name="Открывавшаяся гиперссылка" xfId="58" builtinId="9" hidden="1"/>
    <cellStyle name="Открывавшаяся гиперссылка" xfId="59" builtinId="9" hidden="1"/>
    <cellStyle name="Открывавшаяся гиперссылка" xfId="60" builtinId="9" hidden="1"/>
    <cellStyle name="Открывавшаяся гиперссылка" xfId="61" builtinId="9" hidden="1"/>
    <cellStyle name="Открывавшаяся гиперссылка" xfId="62" builtinId="9" hidden="1"/>
    <cellStyle name="Открывавшаяся гиперссылка" xfId="63" builtinId="9" hidden="1"/>
    <cellStyle name="Открывавшаяся гиперссылка" xfId="64" builtinId="9" hidden="1"/>
    <cellStyle name="Открывавшаяся гиперссылка" xfId="65" builtinId="9" hidden="1"/>
    <cellStyle name="Открывавшаяся гиперссылка" xfId="66" builtinId="9" hidden="1"/>
    <cellStyle name="Открывавшаяся гиперссылка" xfId="67" builtinId="9" hidden="1"/>
    <cellStyle name="Открывавшаяся гиперссылка" xfId="68" builtinId="9" hidden="1"/>
    <cellStyle name="Открывавшаяся гиперссылка" xfId="69" builtinId="9" hidden="1"/>
    <cellStyle name="Открывавшаяся гиперссылка" xfId="70" builtinId="9" hidden="1"/>
    <cellStyle name="Открывавшаяся гиперссылка" xfId="71" builtinId="9" hidden="1"/>
    <cellStyle name="Открывавшаяся гиперссылка" xfId="72" builtinId="9" hidden="1"/>
    <cellStyle name="Открывавшаяся гиперссылка" xfId="73" builtinId="9" hidden="1"/>
    <cellStyle name="Открывавшаяся гиперссылка" xfId="74" builtinId="9" hidden="1"/>
    <cellStyle name="Открывавшаяся гиперссылка" xfId="75" builtinId="9" hidden="1"/>
    <cellStyle name="Открывавшаяся гиперссылка" xfId="76" builtinId="9" hidden="1"/>
    <cellStyle name="Открывавшаяся гиперссылка" xfId="77" builtinId="9" hidden="1"/>
    <cellStyle name="Открывавшаяся гиперссылка" xfId="78" builtinId="9" hidden="1"/>
    <cellStyle name="Открывавшаяся гиперссылка" xfId="79" builtinId="9" hidden="1"/>
    <cellStyle name="Открывавшаяся гиперссылка" xfId="80" builtinId="9" hidden="1"/>
    <cellStyle name="Открывавшаяся гиперссылка" xfId="81" builtinId="9" hidden="1"/>
    <cellStyle name="Открывавшаяся гиперссылка" xfId="82" builtinId="9" hidden="1"/>
    <cellStyle name="Открывавшаяся гиперссылка" xfId="83" builtinId="9" hidden="1"/>
    <cellStyle name="Открывавшаяся гиперссылка" xfId="84" builtinId="9" hidden="1"/>
    <cellStyle name="Открывавшаяся гиперссылка" xfId="85" builtinId="9" hidden="1"/>
    <cellStyle name="Открывавшаяся гиперссылка" xfId="86" builtinId="9" hidden="1"/>
    <cellStyle name="Открывавшаяся гиперссылка" xfId="87" builtinId="9" hidden="1"/>
    <cellStyle name="Открывавшаяся гиперссылка" xfId="88" builtinId="9" hidden="1"/>
    <cellStyle name="Открывавшаяся гиперссылка" xfId="89" builtinId="9" hidden="1"/>
    <cellStyle name="Открывавшаяся гиперссылка" xfId="90" builtinId="9" hidden="1"/>
    <cellStyle name="Открывавшаяся гиперссылка" xfId="91" builtinId="9" hidden="1"/>
    <cellStyle name="Открывавшаяся гиперссылка" xfId="92" builtinId="9" hidden="1"/>
    <cellStyle name="Открывавшаяся гиперссылка" xfId="93" builtinId="9" hidden="1"/>
    <cellStyle name="Открывавшаяся гиперссылка" xfId="94" builtinId="9" hidden="1"/>
    <cellStyle name="Открывавшаяся гиперссылка" xfId="95" builtinId="9" hidden="1"/>
    <cellStyle name="Открывавшаяся гиперссылка" xfId="96" builtinId="9" hidden="1"/>
    <cellStyle name="Открывавшаяся гиперссылка" xfId="97" builtinId="9" hidden="1"/>
    <cellStyle name="Открывавшаяся гиперссылка" xfId="98" builtinId="9" hidden="1"/>
    <cellStyle name="Открывавшаяся гиперссылка" xfId="99" builtinId="9" hidden="1"/>
    <cellStyle name="Открывавшаяся гиперссылка" xfId="100" builtinId="9" hidden="1"/>
    <cellStyle name="Открывавшаяся гиперссылка" xfId="101" builtinId="9" hidden="1"/>
    <cellStyle name="Открывавшаяся гиперссылка" xfId="102" builtinId="9" hidden="1"/>
    <cellStyle name="Открывавшаяся гиперссылка" xfId="103" builtinId="9" hidden="1"/>
    <cellStyle name="Открывавшаяся гиперссылка" xfId="104" builtinId="9" hidden="1"/>
    <cellStyle name="Открывавшаяся гиперссылка" xfId="105" builtinId="9" hidden="1"/>
    <cellStyle name="Открывавшаяся гиперссылка" xfId="106" builtinId="9" hidden="1"/>
    <cellStyle name="Открывавшаяся гиперссылка" xfId="107" builtinId="9" hidden="1"/>
    <cellStyle name="Открывавшаяся гиперссылка" xfId="108" builtinId="9" hidden="1"/>
    <cellStyle name="Открывавшаяся гиперссылка" xfId="109" builtinId="9" hidden="1"/>
    <cellStyle name="Открывавшаяся гиперссылка" xfId="110" builtinId="9" hidden="1"/>
    <cellStyle name="Открывавшаяся гиперссылка" xfId="111" builtinId="9" hidden="1"/>
    <cellStyle name="Открывавшаяся гиперссылка" xfId="112" builtinId="9" hidden="1"/>
    <cellStyle name="Открывавшаяся гиперссылка" xfId="113" builtinId="9" hidden="1"/>
    <cellStyle name="Открывавшаяся гиперссылка" xfId="114" builtinId="9" hidden="1"/>
    <cellStyle name="Открывавшаяся гиперссылка" xfId="115" builtinId="9" hidden="1"/>
    <cellStyle name="Открывавшаяся гиперссылка" xfId="116" builtinId="9" hidden="1"/>
    <cellStyle name="Открывавшаяся гиперссылка" xfId="117" builtinId="9" hidden="1"/>
    <cellStyle name="Открывавшаяся гиперссылка" xfId="118" builtinId="9" hidden="1"/>
    <cellStyle name="Открывавшаяся гиперссылка" xfId="119" builtinId="9" hidden="1"/>
    <cellStyle name="Открывавшаяся гиперссылка" xfId="120" builtinId="9" hidden="1"/>
    <cellStyle name="Открывавшаяся гиперссылка" xfId="121" builtinId="9" hidden="1"/>
    <cellStyle name="Открывавшаяся гиперссылка" xfId="122" builtinId="9" hidden="1"/>
    <cellStyle name="Открывавшаяся гиперссылка" xfId="123" builtinId="9" hidden="1"/>
    <cellStyle name="Открывавшаяся гиперссылка" xfId="124" builtinId="9" hidden="1"/>
    <cellStyle name="Открывавшаяся гиперссылка" xfId="125" builtinId="9" hidden="1"/>
    <cellStyle name="Открывавшаяся гиперссылка" xfId="126" builtinId="9" hidden="1"/>
    <cellStyle name="Открывавшаяся гиперссылка" xfId="127" builtinId="9" hidden="1"/>
    <cellStyle name="Открывавшаяся гиперссылка" xfId="128" builtinId="9" hidden="1"/>
    <cellStyle name="Открывавшаяся гиперссылка" xfId="129" builtinId="9" hidden="1"/>
    <cellStyle name="Открывавшаяся гиперссылка" xfId="130" builtinId="9" hidden="1"/>
    <cellStyle name="Открывавшаяся гиперссылка" xfId="131" builtinId="9" hidden="1"/>
    <cellStyle name="Открывавшаяся гиперссылка" xfId="132" builtinId="9" hidden="1"/>
    <cellStyle name="Открывавшаяся гиперссылка" xfId="133" builtinId="9" hidden="1"/>
    <cellStyle name="Открывавшаяся гиперссылка" xfId="134" builtinId="9" hidden="1"/>
    <cellStyle name="Открывавшаяся гиперссылка" xfId="135" builtinId="9" hidden="1"/>
    <cellStyle name="Открывавшаяся гиперссылка" xfId="136" builtinId="9" hidden="1"/>
    <cellStyle name="Открывавшаяся гиперссылка" xfId="137" builtinId="9" hidden="1"/>
    <cellStyle name="Открывавшаяся гиперссылка" xfId="138" builtinId="9" hidden="1"/>
    <cellStyle name="Открывавшаяся гиперссылка" xfId="139" builtinId="9" hidden="1"/>
    <cellStyle name="Открывавшаяся гиперссылка" xfId="140" builtinId="9" hidden="1"/>
    <cellStyle name="Открывавшаяся гиперссылка" xfId="141" builtinId="9" hidden="1"/>
    <cellStyle name="Открывавшаяся гиперссылка" xfId="142" builtinId="9" hidden="1"/>
    <cellStyle name="Открывавшаяся гиперссылка" xfId="143" builtinId="9" hidden="1"/>
    <cellStyle name="Открывавшаяся гиперссылка" xfId="144" builtinId="9" hidden="1"/>
    <cellStyle name="Открывавшаяся гиперссылка" xfId="145" builtinId="9" hidden="1"/>
    <cellStyle name="Открывавшаяся гиперссылка" xfId="146" builtinId="9" hidden="1"/>
    <cellStyle name="Открывавшаяся гиперссылка" xfId="147" builtinId="9" hidden="1"/>
    <cellStyle name="Открывавшаяся гиперссылка" xfId="148" builtinId="9" hidden="1"/>
    <cellStyle name="Открывавшаяся гиперссылка" xfId="149" builtinId="9" hidden="1"/>
    <cellStyle name="Открывавшаяся гиперссылка" xfId="150" builtinId="9" hidden="1"/>
    <cellStyle name="Открывавшаяся гиперссылка" xfId="151" builtinId="9" hidden="1"/>
    <cellStyle name="Открывавшаяся гиперссылка" xfId="152" builtinId="9" hidden="1"/>
    <cellStyle name="Открывавшаяся гиперссылка" xfId="153" builtinId="9" hidden="1"/>
    <cellStyle name="Открывавшаяся гиперссылка" xfId="154" builtinId="9" hidden="1"/>
    <cellStyle name="Открывавшаяся гиперссылка" xfId="155" builtinId="9" hidden="1"/>
    <cellStyle name="Открывавшаяся гиперссылка" xfId="156" builtinId="9" hidden="1"/>
    <cellStyle name="Открывавшаяся гиперссылка" xfId="157" builtinId="9" hidden="1"/>
    <cellStyle name="Открывавшаяся гиперссылка" xfId="158" builtinId="9" hidden="1"/>
    <cellStyle name="Открывавшаяся гиперссылка" xfId="159" builtinId="9" hidden="1"/>
    <cellStyle name="Открывавшаяся гиперссылка" xfId="160" builtinId="9" hidden="1"/>
    <cellStyle name="Открывавшаяся гиперссылка" xfId="161" builtinId="9" hidden="1"/>
    <cellStyle name="Открывавшаяся гиперссылка" xfId="162" builtinId="9" hidden="1"/>
    <cellStyle name="Открывавшаяся гиперссылка" xfId="163" builtinId="9" hidden="1"/>
    <cellStyle name="Открывавшаяся гиперссылка" xfId="164" builtinId="9" hidden="1"/>
    <cellStyle name="Открывавшаяся гиперссылка" xfId="165" builtinId="9" hidden="1"/>
    <cellStyle name="Открывавшаяся гиперссылка" xfId="166" builtinId="9" hidden="1"/>
    <cellStyle name="Открывавшаяся гиперссылка" xfId="167" builtinId="9" hidden="1"/>
    <cellStyle name="Открывавшаяся гиперссылка" xfId="168" builtinId="9" hidden="1"/>
    <cellStyle name="Открывавшаяся гиперссылка" xfId="169" builtinId="9" hidden="1"/>
    <cellStyle name="Открывавшаяся гиперссылка" xfId="170" builtinId="9" hidden="1"/>
    <cellStyle name="Открывавшаяся гиперссылка" xfId="171" builtinId="9" hidden="1"/>
    <cellStyle name="Открывавшаяся гиперссылка" xfId="172" builtinId="9" hidden="1"/>
    <cellStyle name="Открывавшаяся гиперссылка" xfId="173" builtinId="9" hidden="1"/>
    <cellStyle name="Открывавшаяся гиперссылка" xfId="174" builtinId="9" hidden="1"/>
    <cellStyle name="Открывавшаяся гиперссылка" xfId="175" builtinId="9" hidden="1"/>
    <cellStyle name="Открывавшаяся гиперссылка" xfId="176" builtinId="9" hidden="1"/>
    <cellStyle name="Открывавшаяся гиперссылка" xfId="177" builtinId="9" hidden="1"/>
    <cellStyle name="Открывавшаяся гиперссылка" xfId="178" builtinId="9" hidden="1"/>
    <cellStyle name="Открывавшаяся гиперссылка" xfId="179" builtinId="9" hidden="1"/>
    <cellStyle name="Открывавшаяся гиперссылка" xfId="180" builtinId="9" hidden="1"/>
    <cellStyle name="Открывавшаяся гиперссылка" xfId="181" builtinId="9" hidden="1"/>
    <cellStyle name="Открывавшаяся гиперссылка" xfId="182" builtinId="9" hidden="1"/>
    <cellStyle name="Открывавшаяся гиперссылка" xfId="183" builtinId="9" hidden="1"/>
    <cellStyle name="Открывавшаяся гиперссылка" xfId="184" builtinId="9" hidden="1"/>
    <cellStyle name="Открывавшаяся гиперссылка" xfId="185" builtinId="9" hidden="1"/>
    <cellStyle name="Открывавшаяся гиперссылка" xfId="186" builtinId="9" hidden="1"/>
    <cellStyle name="Открывавшаяся гиперссылка" xfId="187" builtinId="9" hidden="1"/>
    <cellStyle name="Открывавшаяся гиперссылка" xfId="188" builtinId="9" hidden="1"/>
    <cellStyle name="Открывавшаяся гиперссылка" xfId="189" builtinId="9" hidden="1"/>
    <cellStyle name="Открывавшаяся гиперссылка" xfId="190" builtinId="9" hidden="1"/>
    <cellStyle name="Открывавшаяся гиперссылка" xfId="191" builtinId="9" hidden="1"/>
    <cellStyle name="Открывавшаяся гиперссылка" xfId="192" builtinId="9" hidden="1"/>
    <cellStyle name="Открывавшаяся гиперссылка" xfId="193" builtinId="9" hidden="1"/>
    <cellStyle name="Открывавшаяся гиперссылка" xfId="194" builtinId="9" hidden="1"/>
    <cellStyle name="Открывавшаяся гиперссылка" xfId="195" builtinId="9" hidden="1"/>
    <cellStyle name="Открывавшаяся гиперссылка" xfId="196" builtinId="9" hidden="1"/>
    <cellStyle name="Открывавшаяся гиперссылка" xfId="197" builtinId="9" hidden="1"/>
    <cellStyle name="Открывавшаяся гиперссылка" xfId="198" builtinId="9" hidden="1"/>
    <cellStyle name="Открывавшаяся гиперссылка" xfId="199" builtinId="9" hidden="1"/>
    <cellStyle name="Открывавшаяся гиперссылка" xfId="200" builtinId="9" hidden="1"/>
    <cellStyle name="Открывавшаяся гиперссылка" xfId="201" builtinId="9" hidden="1"/>
    <cellStyle name="Открывавшаяся гиперссылка" xfId="202" builtinId="9" hidden="1"/>
    <cellStyle name="Открывавшаяся гиперссылка" xfId="203" builtinId="9" hidden="1"/>
    <cellStyle name="Открывавшаяся гиперссылка" xfId="204" builtinId="9" hidden="1"/>
    <cellStyle name="Открывавшаяся гиперссылка" xfId="205" builtinId="9" hidden="1"/>
    <cellStyle name="Открывавшаяся гиперссылка" xfId="206" builtinId="9" hidden="1"/>
    <cellStyle name="Открывавшаяся гиперссылка" xfId="207" builtinId="9" hidden="1"/>
    <cellStyle name="Открывавшаяся гиперссылка" xfId="208" builtinId="9" hidden="1"/>
    <cellStyle name="Открывавшаяся гиперссылка" xfId="209" builtinId="9" hidden="1"/>
    <cellStyle name="Открывавшаяся гиперссылка" xfId="210" builtinId="9" hidden="1"/>
    <cellStyle name="Открывавшаяся гиперссылка" xfId="211" builtinId="9" hidden="1"/>
    <cellStyle name="Открывавшаяся гиперссылка" xfId="212" builtinId="9" hidden="1"/>
    <cellStyle name="Открывавшаяся гиперссылка" xfId="213" builtinId="9" hidden="1"/>
    <cellStyle name="Открывавшаяся гиперссылка" xfId="214" builtinId="9" hidden="1"/>
    <cellStyle name="Открывавшаяся гиперссылка" xfId="215" builtinId="9" hidden="1"/>
    <cellStyle name="Открывавшаяся гиперссылка" xfId="216" builtinId="9" hidden="1"/>
    <cellStyle name="Открывавшаяся гиперссылка" xfId="217" builtinId="9" hidden="1"/>
    <cellStyle name="Открывавшаяся гиперссылка" xfId="218" builtinId="9" hidden="1"/>
    <cellStyle name="Открывавшаяся гиперссылка" xfId="219" builtinId="9" hidden="1"/>
    <cellStyle name="Открывавшаяся гиперссылка" xfId="220" builtinId="9" hidden="1"/>
    <cellStyle name="Открывавшаяся гиперссылка" xfId="221" builtinId="9" hidden="1"/>
    <cellStyle name="Открывавшаяся гиперссылка" xfId="222" builtinId="9" hidden="1"/>
    <cellStyle name="Открывавшаяся гиперссылка" xfId="223" builtinId="9" hidden="1"/>
    <cellStyle name="Открывавшаяся гиперссылка" xfId="224" builtinId="9" hidden="1"/>
    <cellStyle name="Открывавшаяся гиперссылка" xfId="225" builtinId="9" hidden="1"/>
    <cellStyle name="Открывавшаяся гиперссылка" xfId="226" builtinId="9" hidden="1"/>
    <cellStyle name="Открывавшаяся гиперссылка" xfId="227" builtinId="9" hidden="1"/>
    <cellStyle name="Открывавшаяся гиперссылка" xfId="228" builtinId="9" hidden="1"/>
    <cellStyle name="Открывавшаяся гиперссылка" xfId="229" builtinId="9" hidden="1"/>
    <cellStyle name="Открывавшаяся гиперссылка" xfId="230" builtinId="9" hidden="1"/>
    <cellStyle name="Открывавшаяся гиперссылка" xfId="231" builtinId="9" hidden="1"/>
    <cellStyle name="Открывавшаяся гиперссылка" xfId="232" builtinId="9" hidden="1"/>
    <cellStyle name="Открывавшаяся гиперссылка" xfId="233" builtinId="9" hidden="1"/>
    <cellStyle name="Открывавшаяся гиперссылка" xfId="234" builtinId="9" hidden="1"/>
    <cellStyle name="Открывавшаяся гиперссылка" xfId="235" builtinId="9" hidden="1"/>
    <cellStyle name="Открывавшаяся гиперссылка" xfId="236" builtinId="9" hidden="1"/>
    <cellStyle name="Открывавшаяся гиперссылка" xfId="237" builtinId="9" hidden="1"/>
    <cellStyle name="Открывавшаяся гиперссылка" xfId="238" builtinId="9" hidden="1"/>
    <cellStyle name="Открывавшаяся гиперссылка" xfId="239" builtinId="9" hidden="1"/>
    <cellStyle name="Открывавшаяся гиперссылка" xfId="240" builtinId="9" hidden="1"/>
    <cellStyle name="Открывавшаяся гиперссылка" xfId="241" builtinId="9" hidden="1"/>
    <cellStyle name="Открывавшаяся гиперссылка" xfId="242" builtinId="9" hidden="1"/>
    <cellStyle name="Открывавшаяся гиперссылка" xfId="243" builtinId="9" hidden="1"/>
    <cellStyle name="Открывавшаяся гиперссылка" xfId="244" builtinId="9" hidden="1"/>
    <cellStyle name="Открывавшаяся гиперссылка" xfId="245" builtinId="9" hidden="1"/>
    <cellStyle name="Открывавшаяся гиперссылка" xfId="246" builtinId="9" hidden="1"/>
    <cellStyle name="Открывавшаяся гиперссылка" xfId="247" builtinId="9" hidden="1"/>
    <cellStyle name="Открывавшаяся гиперссылка" xfId="248" builtinId="9" hidden="1"/>
    <cellStyle name="Открывавшаяся гиперссылка" xfId="249" builtinId="9" hidden="1"/>
    <cellStyle name="Открывавшаяся гиперссылка" xfId="250" builtinId="9" hidden="1"/>
    <cellStyle name="Открывавшаяся гиперссылка" xfId="251" builtinId="9" hidden="1"/>
    <cellStyle name="Открывавшаяся гиперссылка" xfId="252" builtinId="9" hidden="1"/>
    <cellStyle name="Открывавшаяся гиперссылка" xfId="253" builtinId="9" hidden="1"/>
    <cellStyle name="Открывавшаяся гиперссылка" xfId="254" builtinId="9" hidden="1"/>
    <cellStyle name="Открывавшаяся гиперссылка" xfId="255" builtinId="9" hidden="1"/>
    <cellStyle name="Открывавшаяся гиперссылка" xfId="256" builtinId="9" hidden="1"/>
    <cellStyle name="Открывавшаяся гиперссылка" xfId="257" builtinId="9" hidden="1"/>
    <cellStyle name="Открывавшаяся гиперссылка" xfId="258" builtinId="9" hidden="1"/>
    <cellStyle name="Открывавшаяся гиперссылка" xfId="259" builtinId="9" hidden="1"/>
    <cellStyle name="Открывавшаяся гиперссылка" xfId="260" builtinId="9" hidden="1"/>
    <cellStyle name="Открывавшаяся гиперссылка" xfId="261" builtinId="9" hidden="1"/>
    <cellStyle name="Открывавшаяся гиперссылка" xfId="262" builtinId="9" hidden="1"/>
    <cellStyle name="Открывавшаяся гиперссылка" xfId="263" builtinId="9" hidden="1"/>
    <cellStyle name="Открывавшаяся гиперссылка" xfId="264" builtinId="9" hidden="1"/>
    <cellStyle name="Открывавшаяся гиперссылка" xfId="265" builtinId="9" hidden="1"/>
    <cellStyle name="Открывавшаяся гиперссылка" xfId="266" builtinId="9" hidden="1"/>
    <cellStyle name="Открывавшаяся гиперссылка" xfId="267" builtinId="9" hidden="1"/>
    <cellStyle name="Открывавшаяся гиперссылка" xfId="268" builtinId="9" hidden="1"/>
    <cellStyle name="Открывавшаяся гиперссылка" xfId="269" builtinId="9" hidden="1"/>
    <cellStyle name="Открывавшаяся гиперссылка" xfId="270" builtinId="9" hidden="1"/>
    <cellStyle name="Открывавшаяся гиперссылка" xfId="271" builtinId="9" hidden="1"/>
    <cellStyle name="Открывавшаяся гиперссылка" xfId="272" builtinId="9" hidden="1"/>
    <cellStyle name="Открывавшаяся гиперссылка" xfId="273" builtinId="9" hidden="1"/>
    <cellStyle name="Открывавшаяся гиперссылка" xfId="274" builtinId="9" hidden="1"/>
    <cellStyle name="Открывавшаяся гиперссылка" xfId="275" builtinId="9" hidden="1"/>
    <cellStyle name="Открывавшаяся гиперссылка" xfId="276" builtinId="9" hidden="1"/>
    <cellStyle name="Открывавшаяся гиперссылка" xfId="277" builtinId="9" hidden="1"/>
    <cellStyle name="Открывавшаяся гиперссылка" xfId="278" builtinId="9" hidden="1"/>
    <cellStyle name="Открывавшаяся гиперссылка" xfId="279" builtinId="9" hidden="1"/>
    <cellStyle name="Открывавшаяся гиперссылка" xfId="280" builtinId="9" hidden="1"/>
    <cellStyle name="Открывавшаяся гиперссылка" xfId="281" builtinId="9" hidden="1"/>
    <cellStyle name="Открывавшаяся гиперссылка" xfId="282" builtinId="9" hidden="1"/>
    <cellStyle name="Открывавшаяся гиперссылка" xfId="283" builtinId="9" hidden="1"/>
    <cellStyle name="Открывавшаяся гиперссылка" xfId="284" builtinId="9" hidden="1"/>
    <cellStyle name="Открывавшаяся гиперссылка" xfId="285" builtinId="9" hidden="1"/>
    <cellStyle name="Открывавшаяся гиперссылка" xfId="286" builtinId="9" hidden="1"/>
    <cellStyle name="Открывавшаяся гиперссылка" xfId="287" builtinId="9" hidden="1"/>
    <cellStyle name="Открывавшаяся гиперссылка" xfId="288" builtinId="9" hidden="1"/>
    <cellStyle name="Открывавшаяся гиперссылка" xfId="289" builtinId="9" hidden="1"/>
    <cellStyle name="Открывавшаяся гиперссылка" xfId="290" builtinId="9" hidden="1"/>
    <cellStyle name="Открывавшаяся гиперссылка" xfId="291" builtinId="9" hidden="1"/>
    <cellStyle name="Открывавшаяся гиперссылка" xfId="292" builtinId="9" hidden="1"/>
    <cellStyle name="Открывавшаяся гиперссылка" xfId="293" builtinId="9" hidden="1"/>
    <cellStyle name="Открывавшаяся гиперссылка" xfId="294" builtinId="9" hidden="1"/>
    <cellStyle name="Открывавшаяся гиперссылка" xfId="295" builtinId="9" hidden="1"/>
    <cellStyle name="Открывавшаяся гиперссылка" xfId="296" builtinId="9" hidden="1"/>
    <cellStyle name="Открывавшаяся гиперссылка" xfId="297" builtinId="9" hidden="1"/>
    <cellStyle name="Открывавшаяся гиперссылка" xfId="298" builtinId="9" hidden="1"/>
    <cellStyle name="Открывавшаяся гиперссылка" xfId="299" builtinId="9" hidden="1"/>
    <cellStyle name="Открывавшаяся гиперссылка" xfId="300" builtinId="9" hidden="1"/>
    <cellStyle name="Открывавшаяся гиперссылка" xfId="301" builtinId="9" hidden="1"/>
    <cellStyle name="Открывавшаяся гиперссылка" xfId="302" builtinId="9" hidden="1"/>
    <cellStyle name="Открывавшаяся гиперссылка" xfId="303" builtinId="9" hidden="1"/>
    <cellStyle name="Открывавшаяся гиперссылка" xfId="304" builtinId="9" hidden="1"/>
    <cellStyle name="Открывавшаяся гиперссылка" xfId="305" builtinId="9" hidden="1"/>
    <cellStyle name="Открывавшаяся гиперссылка" xfId="306" builtinId="9" hidden="1"/>
    <cellStyle name="Открывавшаяся гиперссылка" xfId="307" builtinId="9" hidden="1"/>
    <cellStyle name="Открывавшаяся гиперссылка" xfId="308" builtinId="9" hidden="1"/>
    <cellStyle name="Открывавшаяся гиперссылка" xfId="309" builtinId="9" hidden="1"/>
    <cellStyle name="Открывавшаяся гиперссылка" xfId="310" builtinId="9" hidden="1"/>
    <cellStyle name="Открывавшаяся гиперссылка" xfId="311" builtinId="9" hidden="1"/>
    <cellStyle name="Открывавшаяся гиперссылка" xfId="312" builtinId="9" hidden="1"/>
    <cellStyle name="Открывавшаяся гиперссылка" xfId="313" builtinId="9" hidden="1"/>
    <cellStyle name="Открывавшаяся гиперссылка" xfId="314" builtinId="9" hidden="1"/>
    <cellStyle name="Открывавшаяся гиперссылка" xfId="315" builtinId="9" hidden="1"/>
    <cellStyle name="Открывавшаяся гиперссылка" xfId="316" builtinId="9" hidden="1"/>
    <cellStyle name="Открывавшаяся гиперссылка" xfId="317" builtinId="9" hidden="1"/>
    <cellStyle name="Открывавшаяся гиперссылка" xfId="318" builtinId="9" hidden="1"/>
    <cellStyle name="Открывавшаяся гиперссылка" xfId="319" builtinId="9" hidden="1"/>
    <cellStyle name="Открывавшаяся гиперссылка" xfId="320" builtinId="9" hidden="1"/>
    <cellStyle name="Открывавшаяся гиперссылка" xfId="321" builtinId="9" hidden="1"/>
    <cellStyle name="Открывавшаяся гиперссылка" xfId="322" builtinId="9" hidden="1"/>
    <cellStyle name="Открывавшаяся гиперссылка" xfId="323" builtinId="9" hidden="1"/>
    <cellStyle name="Открывавшаяся гиперссылка" xfId="324" builtinId="9" hidden="1"/>
    <cellStyle name="Открывавшаяся гиперссылка" xfId="325" builtinId="9" hidden="1"/>
    <cellStyle name="Открывавшаяся гиперссылка" xfId="326" builtinId="9" hidden="1"/>
    <cellStyle name="Открывавшаяся гиперссылка" xfId="327" builtinId="9" hidden="1"/>
    <cellStyle name="Открывавшаяся гиперссылка" xfId="328" builtinId="9" hidden="1"/>
    <cellStyle name="Открывавшаяся гиперссылка" xfId="329" builtinId="9" hidden="1"/>
    <cellStyle name="Открывавшаяся гиперссылка" xfId="330" builtinId="9" hidden="1"/>
    <cellStyle name="Открывавшаяся гиперссылка" xfId="331" builtinId="9" hidden="1"/>
    <cellStyle name="Открывавшаяся гиперссылка" xfId="332" builtinId="9" hidden="1"/>
    <cellStyle name="Открывавшаяся гиперссылка" xfId="333" builtinId="9" hidden="1"/>
    <cellStyle name="Открывавшаяся гиперссылка" xfId="334" builtinId="9" hidden="1"/>
    <cellStyle name="Открывавшаяся гиперссылка" xfId="335" builtinId="9" hidden="1"/>
    <cellStyle name="Открывавшаяся гиперссылка" xfId="336" builtinId="9" hidden="1"/>
    <cellStyle name="Открывавшаяся гиперссылка" xfId="337" builtinId="9" hidden="1"/>
    <cellStyle name="Открывавшаяся гиперссылка" xfId="338" builtinId="9" hidden="1"/>
    <cellStyle name="Открывавшаяся гиперссылка" xfId="339" builtinId="9" hidden="1"/>
    <cellStyle name="Открывавшаяся гиперссылка" xfId="340" builtinId="9" hidden="1"/>
    <cellStyle name="Открывавшаяся гиперссылка" xfId="341" builtinId="9" hidden="1"/>
    <cellStyle name="Открывавшаяся гиперссылка" xfId="342" builtinId="9" hidden="1"/>
    <cellStyle name="Открывавшаяся гиперссылка" xfId="343" builtinId="9" hidden="1"/>
    <cellStyle name="Открывавшаяся гиперссылка" xfId="344" builtinId="9" hidden="1"/>
    <cellStyle name="Открывавшаяся гиперссылка" xfId="345" builtinId="9" hidden="1"/>
    <cellStyle name="Открывавшаяся гиперссылка" xfId="346" builtinId="9" hidden="1"/>
    <cellStyle name="Открывавшаяся гиперссылка" xfId="347" builtinId="9" hidden="1"/>
    <cellStyle name="Открывавшаяся гиперссылка" xfId="348" builtinId="9" hidden="1"/>
    <cellStyle name="Открывавшаяся гиперссылка" xfId="349" builtinId="9" hidden="1"/>
    <cellStyle name="Открывавшаяся гиперссылка" xfId="350" builtinId="9" hidden="1"/>
    <cellStyle name="Открывавшаяся гиперссылка" xfId="351" builtinId="9" hidden="1"/>
    <cellStyle name="Открывавшаяся гиперссылка" xfId="352" builtinId="9" hidden="1"/>
    <cellStyle name="Открывавшаяся гиперссылка" xfId="353" builtinId="9" hidden="1"/>
    <cellStyle name="Открывавшаяся гиперссылка" xfId="354" builtinId="9" hidden="1"/>
    <cellStyle name="Открывавшаяся гиперссылка" xfId="355" builtinId="9" hidden="1"/>
    <cellStyle name="Открывавшаяся гиперссылка" xfId="356" builtinId="9" hidden="1"/>
    <cellStyle name="Открывавшаяся гиперссылка" xfId="357" builtinId="9" hidden="1"/>
    <cellStyle name="Открывавшаяся гиперссылка" xfId="358" builtinId="9" hidden="1"/>
    <cellStyle name="Открывавшаяся гиперссылка" xfId="359" builtinId="9" hidden="1"/>
    <cellStyle name="Открывавшаяся гиперссылка" xfId="360" builtinId="9" hidden="1"/>
    <cellStyle name="Открывавшаяся гиперссылка" xfId="361" builtinId="9" hidden="1"/>
    <cellStyle name="Открывавшаяся гиперссылка" xfId="362" builtinId="9" hidden="1"/>
    <cellStyle name="Открывавшаяся гиперссылка" xfId="363" builtinId="9" hidden="1"/>
    <cellStyle name="Открывавшаяся гиперссылка" xfId="364" builtinId="9" hidden="1"/>
    <cellStyle name="Открывавшаяся гиперссылка" xfId="365" builtinId="9" hidden="1"/>
    <cellStyle name="Открывавшаяся гиперссылка" xfId="366" builtinId="9" hidden="1"/>
    <cellStyle name="Открывавшаяся гиперссылка" xfId="367" builtinId="9" hidden="1"/>
    <cellStyle name="Открывавшаяся гиперссылка" xfId="368" builtinId="9" hidden="1"/>
    <cellStyle name="Открывавшаяся гиперссылка" xfId="369" builtinId="9" hidden="1"/>
    <cellStyle name="Открывавшаяся гиперссылка" xfId="370" builtinId="9" hidden="1"/>
    <cellStyle name="Открывавшаяся гиперссылка" xfId="371" builtinId="9" hidden="1"/>
    <cellStyle name="Открывавшаяся гиперссылка" xfId="372" builtinId="9" hidden="1"/>
    <cellStyle name="Открывавшаяся гиперссылка" xfId="373" builtinId="9" hidden="1"/>
    <cellStyle name="Открывавшаяся гиперссылка" xfId="374" builtinId="9" hidden="1"/>
    <cellStyle name="Открывавшаяся гиперссылка" xfId="375" builtinId="9" hidden="1"/>
    <cellStyle name="Открывавшаяся гиперссылка" xfId="376" builtinId="9" hidden="1"/>
    <cellStyle name="Открывавшаяся гиперссылка" xfId="377" builtinId="9" hidden="1"/>
    <cellStyle name="Открывавшаяся гиперссылка" xfId="378" builtinId="9" hidden="1"/>
    <cellStyle name="Открывавшаяся гиперссылка" xfId="379" builtinId="9" hidden="1"/>
    <cellStyle name="Открывавшаяся гиперссылка" xfId="380" builtinId="9" hidden="1"/>
    <cellStyle name="Открывавшаяся гиперссылка" xfId="381" builtinId="9" hidden="1"/>
    <cellStyle name="Открывавшаяся гиперссылка" xfId="382" builtinId="9" hidden="1"/>
    <cellStyle name="Открывавшаяся гиперссылка" xfId="383" builtinId="9" hidden="1"/>
    <cellStyle name="Открывавшаяся гиперссылка" xfId="384" builtinId="9" hidden="1"/>
    <cellStyle name="Открывавшаяся гиперссылка" xfId="385" builtinId="9" hidden="1"/>
    <cellStyle name="Открывавшаяся гиперссылка" xfId="386" builtinId="9" hidden="1"/>
    <cellStyle name="Открывавшаяся гиперссылка" xfId="387" builtinId="9" hidden="1"/>
    <cellStyle name="Открывавшаяся гиперссылка" xfId="388" builtinId="9" hidden="1"/>
    <cellStyle name="Открывавшаяся гиперссылка" xfId="389" builtinId="9" hidden="1"/>
    <cellStyle name="Открывавшаяся гиперссылка" xfId="390" builtinId="9" hidden="1"/>
    <cellStyle name="Открывавшаяся гиперссылка" xfId="391" builtinId="9" hidden="1"/>
    <cellStyle name="Открывавшаяся гиперссылка" xfId="392" builtinId="9" hidden="1"/>
    <cellStyle name="Открывавшаяся гиперссылка" xfId="393" builtinId="9" hidden="1"/>
    <cellStyle name="Открывавшаяся гиперссылка" xfId="394" builtinId="9" hidden="1"/>
    <cellStyle name="Открывавшаяся гиперссылка" xfId="395" builtinId="9" hidden="1"/>
    <cellStyle name="Открывавшаяся гиперссылка" xfId="396" builtinId="9" hidden="1"/>
    <cellStyle name="Открывавшаяся гиперссылка" xfId="397" builtinId="9" hidden="1"/>
    <cellStyle name="Открывавшаяся гиперссылка" xfId="398" builtinId="9" hidden="1"/>
    <cellStyle name="Открывавшаяся гиперссылка" xfId="399" builtinId="9" hidden="1"/>
    <cellStyle name="Открывавшаяся гиперссылка" xfId="400" builtinId="9" hidden="1"/>
    <cellStyle name="Открывавшаяся гиперссылка" xfId="401" builtinId="9" hidden="1"/>
    <cellStyle name="Открывавшаяся гиперссылка" xfId="402" builtinId="9" hidden="1"/>
    <cellStyle name="Открывавшаяся гиперссылка" xfId="403" builtinId="9" hidden="1"/>
    <cellStyle name="Открывавшаяся гиперссылка" xfId="404" builtinId="9" hidden="1"/>
    <cellStyle name="Открывавшаяся гиперссылка" xfId="405" builtinId="9" hidden="1"/>
    <cellStyle name="Открывавшаяся гиперссылка" xfId="406" builtinId="9" hidden="1"/>
    <cellStyle name="Открывавшаяся гиперссылка" xfId="407" builtinId="9" hidden="1"/>
    <cellStyle name="Открывавшаяся гиперссылка" xfId="408" builtinId="9" hidden="1"/>
    <cellStyle name="Открывавшаяся гиперссылка" xfId="409" builtinId="9" hidden="1"/>
    <cellStyle name="Открывавшаяся гиперссылка" xfId="410" builtinId="9" hidden="1"/>
    <cellStyle name="Открывавшаяся гиперссылка" xfId="411" builtinId="9" hidden="1"/>
    <cellStyle name="Открывавшаяся гиперссылка" xfId="412" builtinId="9" hidden="1"/>
    <cellStyle name="Открывавшаяся гиперссылка" xfId="413" builtinId="9" hidden="1"/>
    <cellStyle name="Открывавшаяся гиперссылка" xfId="414" builtinId="9" hidden="1"/>
    <cellStyle name="Открывавшаяся гиперссылка" xfId="415" builtinId="9" hidden="1"/>
    <cellStyle name="Открывавшаяся гиперссылка" xfId="416" builtinId="9" hidden="1"/>
    <cellStyle name="Открывавшаяся гиперссылка" xfId="417" builtinId="9" hidden="1"/>
    <cellStyle name="Открывавшаяся гиперссылка" xfId="418" builtinId="9" hidden="1"/>
    <cellStyle name="Открывавшаяся гиперссылка" xfId="419" builtinId="9" hidden="1"/>
    <cellStyle name="Открывавшаяся гиперссылка" xfId="420" builtinId="9" hidden="1"/>
    <cellStyle name="Открывавшаяся гиперссылка" xfId="421" builtinId="9" hidden="1"/>
    <cellStyle name="Открывавшаяся гиперссылка" xfId="422" builtinId="9" hidden="1"/>
    <cellStyle name="Открывавшаяся гиперссылка" xfId="423" builtinId="9" hidden="1"/>
    <cellStyle name="Открывавшаяся гиперссылка" xfId="424" builtinId="9" hidden="1"/>
    <cellStyle name="Открывавшаяся гиперссылка" xfId="425" builtinId="9" hidden="1"/>
    <cellStyle name="Открывавшаяся гиперссылка" xfId="426" builtinId="9" hidden="1"/>
    <cellStyle name="Открывавшаяся гиперссылка" xfId="427" builtinId="9" hidden="1"/>
    <cellStyle name="Открывавшаяся гиперссылка" xfId="428" builtinId="9" hidden="1"/>
    <cellStyle name="Открывавшаяся гиперссылка" xfId="429" builtinId="9" hidden="1"/>
    <cellStyle name="Открывавшаяся гиперссылка" xfId="430" builtinId="9" hidden="1"/>
    <cellStyle name="Открывавшаяся гиперссылка" xfId="431" builtinId="9" hidden="1"/>
    <cellStyle name="Открывавшаяся гиперссылка" xfId="432" builtinId="9" hidden="1"/>
    <cellStyle name="Открывавшаяся гиперссылка" xfId="433" builtinId="9" hidden="1"/>
    <cellStyle name="Открывавшаяся гиперссылка" xfId="434" builtinId="9" hidden="1"/>
    <cellStyle name="Открывавшаяся гиперссылка" xfId="435" builtinId="9" hidden="1"/>
    <cellStyle name="Открывавшаяся гиперссылка" xfId="436" builtinId="9" hidden="1"/>
    <cellStyle name="Открывавшаяся гиперссылка" xfId="437" builtinId="9" hidden="1"/>
    <cellStyle name="Открывавшаяся гиперссылка" xfId="438" builtinId="9" hidden="1"/>
    <cellStyle name="Открывавшаяся гиперссылка" xfId="439" builtinId="9" hidden="1"/>
    <cellStyle name="Открывавшаяся гиперссылка" xfId="440" builtinId="9" hidden="1"/>
    <cellStyle name="Открывавшаяся гиперссылка" xfId="441" builtinId="9" hidden="1"/>
    <cellStyle name="Открывавшаяся гиперссылка" xfId="442" builtinId="9" hidden="1"/>
    <cellStyle name="Открывавшаяся гиперссылка" xfId="443" builtinId="9" hidden="1"/>
    <cellStyle name="Открывавшаяся гиперссылка" xfId="444" builtinId="9" hidden="1"/>
    <cellStyle name="Открывавшаяся гиперссылка" xfId="445" builtinId="9" hidden="1"/>
    <cellStyle name="Открывавшаяся гиперссылка" xfId="446" builtinId="9" hidden="1"/>
    <cellStyle name="Открывавшаяся гиперссылка" xfId="447" builtinId="9" hidden="1"/>
    <cellStyle name="Открывавшаяся гиперссылка" xfId="448" builtinId="9" hidden="1"/>
    <cellStyle name="Открывавшаяся гиперссылка" xfId="449" builtinId="9" hidden="1"/>
    <cellStyle name="Открывавшаяся гиперссылка" xfId="450" builtinId="9" hidden="1"/>
    <cellStyle name="Открывавшаяся гиперссылка" xfId="451" builtinId="9" hidden="1"/>
    <cellStyle name="Открывавшаяся гиперссылка" xfId="452" builtinId="9" hidden="1"/>
    <cellStyle name="Открывавшаяся гиперссылка" xfId="453" builtinId="9" hidden="1"/>
    <cellStyle name="Открывавшаяся гиперссылка" xfId="454" builtinId="9" hidden="1"/>
    <cellStyle name="Открывавшаяся гиперссылка" xfId="455" builtinId="9" hidden="1"/>
    <cellStyle name="Открывавшаяся гиперссылка" xfId="456" builtinId="9" hidden="1"/>
    <cellStyle name="Открывавшаяся гиперссылка" xfId="457" builtinId="9" hidden="1"/>
    <cellStyle name="Открывавшаяся гиперссылка" xfId="458" builtinId="9" hidden="1"/>
    <cellStyle name="Открывавшаяся гиперссылка" xfId="459" builtinId="9" hidden="1"/>
    <cellStyle name="Открывавшаяся гиперссылка" xfId="460" builtinId="9" hidden="1"/>
    <cellStyle name="Открывавшаяся гиперссылка" xfId="461" builtinId="9" hidden="1"/>
    <cellStyle name="Открывавшаяся гиперссылка" xfId="462" builtinId="9" hidden="1"/>
    <cellStyle name="Открывавшаяся гиперссылка" xfId="463" builtinId="9" hidden="1"/>
    <cellStyle name="Открывавшаяся гиперссылка" xfId="464" builtinId="9" hidden="1"/>
    <cellStyle name="Открывавшаяся гиперссылка" xfId="465" builtinId="9" hidden="1"/>
    <cellStyle name="Открывавшаяся гиперссылка" xfId="466" builtinId="9" hidden="1"/>
    <cellStyle name="Открывавшаяся гиперссылка" xfId="467" builtinId="9" hidden="1"/>
    <cellStyle name="Открывавшаяся гиперссылка" xfId="468" builtinId="9" hidden="1"/>
    <cellStyle name="Открывавшаяся гиперссылка" xfId="469" builtinId="9" hidden="1"/>
    <cellStyle name="Открывавшаяся гиперссылка" xfId="470" builtinId="9" hidden="1"/>
    <cellStyle name="Открывавшаяся гиперссылка" xfId="471" builtinId="9" hidden="1"/>
    <cellStyle name="Открывавшаяся гиперссылка" xfId="472" builtinId="9" hidden="1"/>
    <cellStyle name="Открывавшаяся гиперссылка" xfId="473" builtinId="9" hidden="1"/>
    <cellStyle name="Открывавшаяся гиперссылка" xfId="474" builtinId="9" hidden="1"/>
    <cellStyle name="Открывавшаяся гиперссылка" xfId="475" builtinId="9" hidden="1"/>
    <cellStyle name="Открывавшаяся гиперссылка" xfId="476" builtinId="9" hidden="1"/>
    <cellStyle name="Открывавшаяся гиперссылка" xfId="477" builtinId="9" hidden="1"/>
    <cellStyle name="Открывавшаяся гиперссылка" xfId="478" builtinId="9" hidden="1"/>
    <cellStyle name="Открывавшаяся гиперссылка" xfId="479" builtinId="9" hidden="1"/>
    <cellStyle name="Открывавшаяся гиперссылка" xfId="480" builtinId="9" hidden="1"/>
    <cellStyle name="Открывавшаяся гиперссылка" xfId="481" builtinId="9" hidden="1"/>
    <cellStyle name="Открывавшаяся гиперссылка" xfId="482" builtinId="9" hidden="1"/>
    <cellStyle name="Открывавшаяся гиперссылка" xfId="483" builtinId="9" hidden="1"/>
    <cellStyle name="Открывавшаяся гиперссылка" xfId="484" builtinId="9" hidden="1"/>
    <cellStyle name="Открывавшаяся гиперссылка" xfId="485" builtinId="9" hidden="1"/>
    <cellStyle name="Открывавшаяся гиперссылка" xfId="486" builtinId="9" hidden="1"/>
    <cellStyle name="Открывавшаяся гиперссылка" xfId="487" builtinId="9" hidden="1"/>
    <cellStyle name="Открывавшаяся гиперссылка" xfId="488" builtinId="9" hidden="1"/>
    <cellStyle name="Открывавшаяся гиперссылка" xfId="489" builtinId="9" hidden="1"/>
    <cellStyle name="Открывавшаяся гиперссылка" xfId="490" builtinId="9" hidden="1"/>
    <cellStyle name="Открывавшаяся гиперссылка" xfId="491" builtinId="9" hidden="1"/>
    <cellStyle name="Открывавшаяся гиперссылка" xfId="492" builtinId="9" hidden="1"/>
    <cellStyle name="Открывавшаяся гиперссылка" xfId="493" builtinId="9" hidden="1"/>
    <cellStyle name="Открывавшаяся гиперссылка" xfId="494" builtinId="9" hidden="1"/>
    <cellStyle name="Открывавшаяся гиперссылка" xfId="495" builtinId="9" hidden="1"/>
    <cellStyle name="Открывавшаяся гиперссылка" xfId="496" builtinId="9" hidden="1"/>
    <cellStyle name="Открывавшаяся гиперссылка" xfId="497" builtinId="9" hidden="1"/>
    <cellStyle name="Открывавшаяся гиперссылка" xfId="498" builtinId="9" hidden="1"/>
    <cellStyle name="Открывавшаяся гиперссылка" xfId="499" builtinId="9" hidden="1"/>
    <cellStyle name="Открывавшаяся гиперссылка" xfId="500" builtinId="9" hidden="1"/>
    <cellStyle name="Открывавшаяся гиперссылка" xfId="501" builtinId="9" hidden="1"/>
    <cellStyle name="Открывавшаяся гиперссылка" xfId="502" builtinId="9" hidden="1"/>
    <cellStyle name="Открывавшаяся гиперссылка" xfId="503" builtinId="9" hidden="1"/>
    <cellStyle name="Открывавшаяся гиперссылка" xfId="504" builtinId="9" hidden="1"/>
    <cellStyle name="Открывавшаяся гиперссылка" xfId="505" builtinId="9" hidden="1"/>
    <cellStyle name="Открывавшаяся гиперссылка" xfId="506" builtinId="9" hidden="1"/>
    <cellStyle name="Открывавшаяся гиперссылка" xfId="507" builtinId="9" hidden="1"/>
    <cellStyle name="Открывавшаяся гиперссылка" xfId="508" builtinId="9" hidden="1"/>
    <cellStyle name="Открывавшаяся гиперссылка" xfId="509" builtinId="9" hidden="1"/>
    <cellStyle name="Открывавшаяся гиперссылка" xfId="510" builtinId="9" hidden="1"/>
    <cellStyle name="Открывавшаяся гиперссылка" xfId="511" builtinId="9" hidden="1"/>
    <cellStyle name="Открывавшаяся гиперссылка" xfId="512" builtinId="9" hidden="1"/>
    <cellStyle name="Открывавшаяся гиперссылка" xfId="513" builtinId="9" hidden="1"/>
    <cellStyle name="Открывавшаяся гиперссылка" xfId="514" builtinId="9" hidden="1"/>
    <cellStyle name="Открывавшаяся гиперссылка" xfId="515" builtinId="9" hidden="1"/>
    <cellStyle name="Открывавшаяся гиперссылка" xfId="516" builtinId="9" hidden="1"/>
    <cellStyle name="Открывавшаяся гиперссылка" xfId="517" builtinId="9" hidden="1"/>
    <cellStyle name="Открывавшаяся гиперссылка" xfId="51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71"/>
  <sheetViews>
    <sheetView tabSelected="1" zoomScale="112" zoomScaleNormal="80" zoomScalePageLayoutView="150" workbookViewId="0">
      <selection activeCell="C49" sqref="C49"/>
    </sheetView>
  </sheetViews>
  <sheetFormatPr baseColWidth="10" defaultColWidth="14.5" defaultRowHeight="15.75" customHeight="1" x14ac:dyDescent="0.15"/>
  <cols>
    <col min="1" max="1" width="16.5" customWidth="1"/>
    <col min="2" max="2" width="8.5" customWidth="1"/>
    <col min="3" max="4" width="10.33203125" customWidth="1"/>
    <col min="5" max="5" width="9" customWidth="1"/>
    <col min="6" max="6" width="9.83203125" customWidth="1"/>
    <col min="7" max="7" width="10.83203125" customWidth="1"/>
    <col min="8" max="9" width="10.33203125" customWidth="1"/>
    <col min="10" max="10" width="8.6640625" customWidth="1"/>
    <col min="11" max="11" width="9.5" customWidth="1"/>
    <col min="12" max="12" width="9.83203125" customWidth="1"/>
    <col min="13" max="13" width="9" customWidth="1"/>
    <col min="14" max="14" width="8.5" customWidth="1"/>
    <col min="15" max="15" width="16" hidden="1" customWidth="1"/>
    <col min="16" max="16" width="8.6640625" customWidth="1"/>
    <col min="17" max="17" width="9.5" customWidth="1"/>
    <col min="18" max="18" width="10" customWidth="1"/>
    <col min="19" max="19" width="8.5" hidden="1" customWidth="1"/>
    <col min="20" max="20" width="13.1640625" style="36" customWidth="1"/>
  </cols>
  <sheetData>
    <row r="1" spans="1:20" ht="15" x14ac:dyDescent="0.2">
      <c r="A1" s="78" t="s">
        <v>73</v>
      </c>
      <c r="B1" s="79"/>
      <c r="C1" s="2"/>
      <c r="D1" s="2"/>
      <c r="E1" s="2"/>
      <c r="F1" s="3"/>
      <c r="G1" s="3"/>
      <c r="H1" s="3"/>
      <c r="I1" s="80"/>
      <c r="J1" s="79"/>
      <c r="K1" s="79"/>
      <c r="L1" s="4"/>
      <c r="M1" s="5"/>
      <c r="N1" s="5"/>
      <c r="O1" s="5"/>
      <c r="P1" s="5"/>
      <c r="Q1" s="5"/>
      <c r="R1" s="5"/>
    </row>
    <row r="2" spans="1:20" ht="13.5" customHeight="1" x14ac:dyDescent="0.2">
      <c r="A2" s="83" t="s">
        <v>72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T2" s="73"/>
    </row>
    <row r="3" spans="1:20" ht="96" x14ac:dyDescent="0.15">
      <c r="A3" s="86" t="s">
        <v>0</v>
      </c>
      <c r="B3" s="87"/>
      <c r="C3" s="6" t="s">
        <v>1</v>
      </c>
      <c r="D3" s="85" t="s">
        <v>2</v>
      </c>
      <c r="E3" s="82"/>
      <c r="F3" s="6" t="s">
        <v>6</v>
      </c>
      <c r="G3" s="6" t="s">
        <v>7</v>
      </c>
      <c r="H3" s="14" t="s">
        <v>8</v>
      </c>
      <c r="I3" s="6" t="s">
        <v>12</v>
      </c>
      <c r="J3" s="81" t="s">
        <v>13</v>
      </c>
      <c r="K3" s="82"/>
      <c r="L3" s="6" t="s">
        <v>16</v>
      </c>
      <c r="M3" s="81" t="s">
        <v>17</v>
      </c>
      <c r="N3" s="82"/>
      <c r="O3" s="15" t="s">
        <v>18</v>
      </c>
      <c r="P3" s="6" t="s">
        <v>19</v>
      </c>
      <c r="Q3" s="6" t="s">
        <v>20</v>
      </c>
      <c r="R3" s="14" t="s">
        <v>3</v>
      </c>
      <c r="S3" s="6" t="s">
        <v>14</v>
      </c>
      <c r="T3" s="63" t="s">
        <v>71</v>
      </c>
    </row>
    <row r="4" spans="1:20" ht="16" x14ac:dyDescent="0.15">
      <c r="A4" s="88"/>
      <c r="B4" s="89"/>
      <c r="C4" s="16" t="s">
        <v>4</v>
      </c>
      <c r="D4" s="16" t="s">
        <v>4</v>
      </c>
      <c r="E4" s="16" t="s">
        <v>22</v>
      </c>
      <c r="F4" s="16"/>
      <c r="G4" s="16"/>
      <c r="H4" s="16"/>
      <c r="I4" s="16" t="s">
        <v>4</v>
      </c>
      <c r="J4" s="16" t="s">
        <v>4</v>
      </c>
      <c r="K4" s="16" t="s">
        <v>5</v>
      </c>
      <c r="L4" s="16" t="s">
        <v>23</v>
      </c>
      <c r="M4" s="16" t="s">
        <v>4</v>
      </c>
      <c r="N4" s="16" t="s">
        <v>5</v>
      </c>
      <c r="O4" s="17" t="s">
        <v>5</v>
      </c>
      <c r="P4" s="16" t="s">
        <v>5</v>
      </c>
      <c r="Q4" s="16" t="s">
        <v>4</v>
      </c>
      <c r="R4" s="16" t="s">
        <v>4</v>
      </c>
      <c r="S4" s="14" t="s">
        <v>4</v>
      </c>
      <c r="T4" s="63"/>
    </row>
    <row r="5" spans="1:20" ht="16" hidden="1" x14ac:dyDescent="0.15">
      <c r="A5" s="9" t="s">
        <v>9</v>
      </c>
      <c r="B5" s="9" t="s">
        <v>29</v>
      </c>
      <c r="C5" s="10">
        <v>11870</v>
      </c>
      <c r="D5" s="7" t="e">
        <f>C5-#REF!</f>
        <v>#REF!</v>
      </c>
      <c r="E5" s="19" t="e">
        <f t="shared" ref="E5:E8" si="0">D5/7</f>
        <v>#REF!</v>
      </c>
      <c r="F5" s="9">
        <f>54326-2047</f>
        <v>52279</v>
      </c>
      <c r="G5" s="9">
        <f>6889-214</f>
        <v>6675</v>
      </c>
      <c r="H5" s="7">
        <f>3662-956</f>
        <v>2706</v>
      </c>
      <c r="I5" s="9"/>
      <c r="J5" s="9"/>
      <c r="K5" s="10"/>
      <c r="L5" s="9"/>
      <c r="M5" s="9"/>
      <c r="N5" s="10"/>
      <c r="O5" s="8"/>
      <c r="P5" s="9"/>
      <c r="Q5" s="9" t="s">
        <v>11</v>
      </c>
      <c r="R5" s="7">
        <f>240-62</f>
        <v>178</v>
      </c>
      <c r="S5" s="18"/>
      <c r="T5" s="63"/>
    </row>
    <row r="6" spans="1:20" ht="16" hidden="1" x14ac:dyDescent="0.15">
      <c r="A6" s="9" t="s">
        <v>10</v>
      </c>
      <c r="B6" s="9" t="s">
        <v>29</v>
      </c>
      <c r="C6" s="9">
        <v>12020</v>
      </c>
      <c r="D6" s="7">
        <f t="shared" ref="D6:D8" si="1">C6-C5</f>
        <v>150</v>
      </c>
      <c r="E6" s="19">
        <f t="shared" si="0"/>
        <v>21.428571428571427</v>
      </c>
      <c r="F6" s="9">
        <v>54326</v>
      </c>
      <c r="G6" s="9">
        <v>3488</v>
      </c>
      <c r="H6" s="7">
        <v>3662</v>
      </c>
      <c r="I6" s="9">
        <v>123604</v>
      </c>
      <c r="J6" s="9" t="s">
        <v>11</v>
      </c>
      <c r="K6" s="9" t="s">
        <v>11</v>
      </c>
      <c r="L6" s="9">
        <v>5338</v>
      </c>
      <c r="M6" s="9" t="s">
        <v>11</v>
      </c>
      <c r="N6" s="9" t="s">
        <v>11</v>
      </c>
      <c r="O6" s="11">
        <f t="shared" ref="O6:O8" si="2">(I6+L6)/C6</f>
        <v>10.727287853577371</v>
      </c>
      <c r="P6" s="12">
        <f t="shared" ref="P6:P8" si="3">(L6+I6)/C6</f>
        <v>10.727287853577371</v>
      </c>
      <c r="Q6" s="9">
        <v>8</v>
      </c>
      <c r="R6" s="7">
        <f>242+171</f>
        <v>413</v>
      </c>
      <c r="S6" s="18"/>
      <c r="T6" s="63"/>
    </row>
    <row r="7" spans="1:20" ht="16" hidden="1" x14ac:dyDescent="0.15">
      <c r="A7" s="9" t="s">
        <v>15</v>
      </c>
      <c r="B7" s="9" t="s">
        <v>29</v>
      </c>
      <c r="C7" s="9">
        <v>12102</v>
      </c>
      <c r="D7" s="7">
        <f t="shared" si="1"/>
        <v>82</v>
      </c>
      <c r="E7" s="19">
        <f t="shared" si="0"/>
        <v>11.714285714285714</v>
      </c>
      <c r="F7" s="9">
        <v>57269</v>
      </c>
      <c r="G7" s="9">
        <v>7752</v>
      </c>
      <c r="H7" s="7">
        <v>3202</v>
      </c>
      <c r="I7" s="9">
        <v>124586</v>
      </c>
      <c r="J7" s="9">
        <f t="shared" ref="J7:J8" si="4">I7-I6</f>
        <v>982</v>
      </c>
      <c r="K7" s="9" t="s">
        <v>11</v>
      </c>
      <c r="L7" s="9">
        <v>5375</v>
      </c>
      <c r="M7" s="9">
        <f t="shared" ref="M7:M8" si="5">L7-L6</f>
        <v>37</v>
      </c>
      <c r="N7" s="9" t="s">
        <v>11</v>
      </c>
      <c r="O7" s="11">
        <f t="shared" si="2"/>
        <v>10.738803503553132</v>
      </c>
      <c r="P7" s="12">
        <f t="shared" si="3"/>
        <v>10.738803503553132</v>
      </c>
      <c r="Q7" s="9">
        <v>12</v>
      </c>
      <c r="R7" s="7">
        <f>241+174</f>
        <v>415</v>
      </c>
      <c r="S7" s="18"/>
      <c r="T7" s="63"/>
    </row>
    <row r="8" spans="1:20" ht="16" hidden="1" x14ac:dyDescent="0.15">
      <c r="A8" s="9" t="s">
        <v>21</v>
      </c>
      <c r="B8" s="9" t="s">
        <v>29</v>
      </c>
      <c r="C8" s="9">
        <v>12260</v>
      </c>
      <c r="D8" s="7">
        <f t="shared" si="1"/>
        <v>158</v>
      </c>
      <c r="E8" s="19">
        <f t="shared" si="0"/>
        <v>22.571428571428573</v>
      </c>
      <c r="F8" s="9">
        <v>59178</v>
      </c>
      <c r="G8" s="9">
        <v>7905</v>
      </c>
      <c r="H8" s="7">
        <v>3209</v>
      </c>
      <c r="I8" s="9">
        <v>125701</v>
      </c>
      <c r="J8" s="9">
        <f t="shared" si="4"/>
        <v>1115</v>
      </c>
      <c r="K8" s="20">
        <f t="shared" ref="K8" si="6">100%-J7/J8</f>
        <v>0.11928251121076228</v>
      </c>
      <c r="L8" s="9">
        <v>5407</v>
      </c>
      <c r="M8" s="9">
        <f t="shared" si="5"/>
        <v>32</v>
      </c>
      <c r="N8" s="21">
        <f t="shared" ref="N8" si="7">100%-M7/M8</f>
        <v>-0.15625</v>
      </c>
      <c r="O8" s="11">
        <f t="shared" si="2"/>
        <v>10.693964110929853</v>
      </c>
      <c r="P8" s="12">
        <f t="shared" si="3"/>
        <v>10.693964110929853</v>
      </c>
      <c r="Q8" s="9">
        <v>9</v>
      </c>
      <c r="R8" s="7">
        <v>375</v>
      </c>
      <c r="S8" s="18">
        <v>12</v>
      </c>
      <c r="T8" s="63"/>
    </row>
    <row r="9" spans="1:20" ht="16" hidden="1" x14ac:dyDescent="0.15">
      <c r="A9" s="22" t="s">
        <v>24</v>
      </c>
      <c r="B9" s="9" t="s">
        <v>29</v>
      </c>
      <c r="C9" s="9">
        <v>12374</v>
      </c>
      <c r="D9" s="7">
        <f t="shared" ref="D9:D22" si="8">C9-C8</f>
        <v>114</v>
      </c>
      <c r="E9" s="19">
        <f t="shared" ref="E9:E50" si="9">D9/7</f>
        <v>16.285714285714285</v>
      </c>
      <c r="F9" s="9">
        <v>70090</v>
      </c>
      <c r="G9" s="9">
        <v>7967</v>
      </c>
      <c r="H9" s="7">
        <v>3588</v>
      </c>
      <c r="I9" s="9">
        <v>127658</v>
      </c>
      <c r="J9" s="9">
        <f t="shared" ref="J9:J21" si="10">I9-I8</f>
        <v>1957</v>
      </c>
      <c r="K9" s="20">
        <f t="shared" ref="K9:K24" si="11">100%-J8/J9</f>
        <v>0.43025038323965248</v>
      </c>
      <c r="L9" s="9">
        <v>5462</v>
      </c>
      <c r="M9" s="9">
        <f t="shared" ref="M9:M22" si="12">L9-L8</f>
        <v>55</v>
      </c>
      <c r="N9" s="23">
        <f t="shared" ref="N9:N19" si="13">100%-M8/M9</f>
        <v>0.41818181818181821</v>
      </c>
      <c r="O9" s="11">
        <f>(I9+L9)/C9</f>
        <v>10.758041053822531</v>
      </c>
      <c r="P9" s="12">
        <f t="shared" ref="P9:P50" si="14">(L9+I9)/C9</f>
        <v>10.758041053822531</v>
      </c>
      <c r="Q9" s="9">
        <v>16</v>
      </c>
      <c r="R9" s="7">
        <v>160</v>
      </c>
      <c r="S9" s="18">
        <v>7</v>
      </c>
      <c r="T9" s="63"/>
    </row>
    <row r="10" spans="1:20" ht="16" hidden="1" x14ac:dyDescent="0.15">
      <c r="A10" s="22" t="s">
        <v>30</v>
      </c>
      <c r="B10" s="9" t="s">
        <v>29</v>
      </c>
      <c r="C10" s="9">
        <v>12374</v>
      </c>
      <c r="D10" s="7">
        <f t="shared" si="8"/>
        <v>0</v>
      </c>
      <c r="E10" s="19">
        <f t="shared" si="9"/>
        <v>0</v>
      </c>
      <c r="F10" s="9">
        <v>70090</v>
      </c>
      <c r="G10" s="9">
        <v>7967</v>
      </c>
      <c r="H10" s="7">
        <v>3588</v>
      </c>
      <c r="I10" s="9">
        <v>127658</v>
      </c>
      <c r="J10" s="9">
        <f t="shared" si="10"/>
        <v>0</v>
      </c>
      <c r="K10" s="20" t="e">
        <f t="shared" si="11"/>
        <v>#DIV/0!</v>
      </c>
      <c r="L10" s="9">
        <v>5462</v>
      </c>
      <c r="M10" s="9">
        <f t="shared" si="12"/>
        <v>0</v>
      </c>
      <c r="N10" s="23" t="e">
        <f t="shared" si="13"/>
        <v>#DIV/0!</v>
      </c>
      <c r="O10" s="11">
        <f>(I10+L10)/C10</f>
        <v>10.758041053822531</v>
      </c>
      <c r="P10" s="12">
        <f t="shared" si="14"/>
        <v>10.758041053822531</v>
      </c>
      <c r="Q10" s="9">
        <v>16</v>
      </c>
      <c r="R10" s="7">
        <v>160</v>
      </c>
      <c r="S10" s="18">
        <v>7</v>
      </c>
      <c r="T10" s="63"/>
    </row>
    <row r="11" spans="1:20" ht="16" hidden="1" x14ac:dyDescent="0.15">
      <c r="A11" s="22" t="s">
        <v>31</v>
      </c>
      <c r="B11" s="9" t="s">
        <v>29</v>
      </c>
      <c r="C11" s="9">
        <v>12494</v>
      </c>
      <c r="D11" s="7">
        <f t="shared" si="8"/>
        <v>120</v>
      </c>
      <c r="E11" s="19">
        <f t="shared" si="9"/>
        <v>17.142857142857142</v>
      </c>
      <c r="F11" s="9">
        <v>75499</v>
      </c>
      <c r="G11" s="9">
        <v>8180</v>
      </c>
      <c r="H11" s="7">
        <v>3561</v>
      </c>
      <c r="I11" s="9">
        <v>129137</v>
      </c>
      <c r="J11" s="9">
        <f t="shared" si="10"/>
        <v>1479</v>
      </c>
      <c r="K11" s="20">
        <f t="shared" si="11"/>
        <v>1</v>
      </c>
      <c r="L11" s="9">
        <v>5501</v>
      </c>
      <c r="M11" s="9">
        <f t="shared" si="12"/>
        <v>39</v>
      </c>
      <c r="N11" s="23">
        <f t="shared" si="13"/>
        <v>1</v>
      </c>
      <c r="O11" s="11">
        <f>(I11+L11)/C11</f>
        <v>10.776212582039379</v>
      </c>
      <c r="P11" s="12">
        <f t="shared" si="14"/>
        <v>10.776212582039379</v>
      </c>
      <c r="Q11" s="9">
        <v>8</v>
      </c>
      <c r="R11" s="7">
        <v>201</v>
      </c>
      <c r="S11" s="18"/>
      <c r="T11" s="63"/>
    </row>
    <row r="12" spans="1:20" ht="16" hidden="1" x14ac:dyDescent="0.15">
      <c r="A12" s="22" t="s">
        <v>25</v>
      </c>
      <c r="B12" s="9" t="s">
        <v>29</v>
      </c>
      <c r="C12" s="9">
        <v>12809</v>
      </c>
      <c r="D12" s="7">
        <f t="shared" si="8"/>
        <v>315</v>
      </c>
      <c r="E12" s="19">
        <f t="shared" si="9"/>
        <v>45</v>
      </c>
      <c r="F12" s="9">
        <f>87926</f>
        <v>87926</v>
      </c>
      <c r="G12" s="9">
        <v>9304</v>
      </c>
      <c r="H12" s="7">
        <v>4320</v>
      </c>
      <c r="I12" s="9">
        <v>130780</v>
      </c>
      <c r="J12" s="9">
        <f t="shared" si="10"/>
        <v>1643</v>
      </c>
      <c r="K12" s="20">
        <f t="shared" si="11"/>
        <v>9.9817407181984175E-2</v>
      </c>
      <c r="L12" s="9">
        <f>5628</f>
        <v>5628</v>
      </c>
      <c r="M12" s="9">
        <f t="shared" si="12"/>
        <v>127</v>
      </c>
      <c r="N12" s="23">
        <f t="shared" si="13"/>
        <v>0.69291338582677164</v>
      </c>
      <c r="O12" s="11">
        <f>(I12+L12)/C12</f>
        <v>10.649387149660395</v>
      </c>
      <c r="P12" s="12">
        <f t="shared" si="14"/>
        <v>10.649387149660395</v>
      </c>
      <c r="Q12" s="9">
        <v>17</v>
      </c>
      <c r="R12" s="7">
        <v>588</v>
      </c>
      <c r="S12" s="18">
        <v>5</v>
      </c>
      <c r="T12" s="63"/>
    </row>
    <row r="13" spans="1:20" ht="16" hidden="1" x14ac:dyDescent="0.15">
      <c r="A13" s="22" t="s">
        <v>26</v>
      </c>
      <c r="B13" s="9" t="s">
        <v>29</v>
      </c>
      <c r="C13" s="9">
        <v>13100</v>
      </c>
      <c r="D13" s="7">
        <f t="shared" si="8"/>
        <v>291</v>
      </c>
      <c r="E13" s="19">
        <f t="shared" si="9"/>
        <v>41.571428571428569</v>
      </c>
      <c r="F13" s="9">
        <f>80000</f>
        <v>80000</v>
      </c>
      <c r="G13" s="9">
        <v>9043</v>
      </c>
      <c r="H13" s="7">
        <v>3817</v>
      </c>
      <c r="I13" s="9">
        <v>132833</v>
      </c>
      <c r="J13" s="9">
        <f t="shared" si="10"/>
        <v>2053</v>
      </c>
      <c r="K13" s="20">
        <f t="shared" si="11"/>
        <v>0.1997077447637603</v>
      </c>
      <c r="L13" s="9">
        <v>5688</v>
      </c>
      <c r="M13" s="9">
        <f t="shared" si="12"/>
        <v>60</v>
      </c>
      <c r="N13" s="21">
        <f t="shared" si="13"/>
        <v>-1.1166666666666667</v>
      </c>
      <c r="O13" s="22"/>
      <c r="P13" s="12">
        <f t="shared" si="14"/>
        <v>10.574122137404579</v>
      </c>
      <c r="Q13" s="9">
        <v>12</v>
      </c>
      <c r="R13" s="7">
        <v>357</v>
      </c>
      <c r="S13" s="18">
        <v>5</v>
      </c>
      <c r="T13" s="63"/>
    </row>
    <row r="14" spans="1:20" ht="16" hidden="1" x14ac:dyDescent="0.15">
      <c r="A14" s="22" t="s">
        <v>27</v>
      </c>
      <c r="B14" s="9" t="s">
        <v>29</v>
      </c>
      <c r="C14" s="24">
        <v>13507</v>
      </c>
      <c r="D14" s="7">
        <f t="shared" si="8"/>
        <v>407</v>
      </c>
      <c r="E14" s="19">
        <f t="shared" si="9"/>
        <v>58.142857142857146</v>
      </c>
      <c r="F14" s="9">
        <f>105607</f>
        <v>105607</v>
      </c>
      <c r="G14" s="9">
        <v>9656</v>
      </c>
      <c r="H14" s="7">
        <v>4113</v>
      </c>
      <c r="I14" s="9">
        <v>134665</v>
      </c>
      <c r="J14" s="9">
        <f t="shared" si="10"/>
        <v>1832</v>
      </c>
      <c r="K14" s="25">
        <f t="shared" si="11"/>
        <v>-0.12063318777292587</v>
      </c>
      <c r="L14" s="9">
        <v>5726</v>
      </c>
      <c r="M14" s="9">
        <f t="shared" si="12"/>
        <v>38</v>
      </c>
      <c r="N14" s="21">
        <f t="shared" si="13"/>
        <v>-0.57894736842105265</v>
      </c>
      <c r="O14" s="22"/>
      <c r="P14" s="12">
        <f t="shared" si="14"/>
        <v>10.393943880950617</v>
      </c>
      <c r="Q14" s="9">
        <v>7</v>
      </c>
      <c r="R14" s="7">
        <v>328</v>
      </c>
      <c r="T14" s="63"/>
    </row>
    <row r="15" spans="1:20" ht="16" hidden="1" x14ac:dyDescent="0.15">
      <c r="A15" s="22" t="s">
        <v>32</v>
      </c>
      <c r="B15" s="9" t="s">
        <v>29</v>
      </c>
      <c r="C15" s="24">
        <v>13659</v>
      </c>
      <c r="D15" s="7">
        <f t="shared" si="8"/>
        <v>152</v>
      </c>
      <c r="E15" s="19">
        <f t="shared" si="9"/>
        <v>21.714285714285715</v>
      </c>
      <c r="F15" s="9">
        <v>114902</v>
      </c>
      <c r="G15" s="9">
        <v>9691</v>
      </c>
      <c r="H15" s="7">
        <v>3983</v>
      </c>
      <c r="I15" s="9">
        <v>135853</v>
      </c>
      <c r="J15" s="9">
        <f t="shared" si="10"/>
        <v>1188</v>
      </c>
      <c r="K15" s="25">
        <f t="shared" si="11"/>
        <v>-0.54208754208754217</v>
      </c>
      <c r="L15" s="9">
        <v>5748</v>
      </c>
      <c r="M15" s="9">
        <f t="shared" si="12"/>
        <v>22</v>
      </c>
      <c r="N15" s="21">
        <f t="shared" si="13"/>
        <v>-0.72727272727272729</v>
      </c>
      <c r="O15" s="22"/>
      <c r="P15" s="12">
        <f t="shared" si="14"/>
        <v>10.366864338531371</v>
      </c>
      <c r="Q15" s="9">
        <v>18</v>
      </c>
      <c r="R15" s="7">
        <v>389</v>
      </c>
      <c r="T15" s="63"/>
    </row>
    <row r="16" spans="1:20" ht="16" hidden="1" x14ac:dyDescent="0.15">
      <c r="A16" s="22" t="s">
        <v>33</v>
      </c>
      <c r="B16" s="9" t="s">
        <v>29</v>
      </c>
      <c r="C16" s="24">
        <v>14014</v>
      </c>
      <c r="D16" s="7">
        <f t="shared" si="8"/>
        <v>355</v>
      </c>
      <c r="E16" s="19">
        <f t="shared" si="9"/>
        <v>50.714285714285715</v>
      </c>
      <c r="F16" s="9">
        <v>123883</v>
      </c>
      <c r="G16" s="9">
        <v>10422</v>
      </c>
      <c r="H16" s="7">
        <v>4651</v>
      </c>
      <c r="I16" s="9">
        <v>138528</v>
      </c>
      <c r="J16" s="9">
        <f t="shared" si="10"/>
        <v>2675</v>
      </c>
      <c r="K16" s="26">
        <f t="shared" si="11"/>
        <v>0.55588785046728972</v>
      </c>
      <c r="L16" s="9">
        <v>6100</v>
      </c>
      <c r="M16" s="9">
        <f t="shared" si="12"/>
        <v>352</v>
      </c>
      <c r="N16" s="23">
        <f t="shared" si="13"/>
        <v>0.9375</v>
      </c>
      <c r="O16" s="22"/>
      <c r="P16" s="12">
        <f t="shared" si="14"/>
        <v>10.320251177394034</v>
      </c>
      <c r="Q16" s="9">
        <v>21</v>
      </c>
      <c r="R16" s="7">
        <v>434</v>
      </c>
      <c r="T16" s="63"/>
    </row>
    <row r="17" spans="1:20" ht="16" hidden="1" x14ac:dyDescent="0.15">
      <c r="A17" s="22" t="s">
        <v>34</v>
      </c>
      <c r="B17" s="9" t="s">
        <v>29</v>
      </c>
      <c r="C17" s="24">
        <v>14276</v>
      </c>
      <c r="D17" s="7">
        <f t="shared" si="8"/>
        <v>262</v>
      </c>
      <c r="E17" s="19">
        <f t="shared" si="9"/>
        <v>37.428571428571431</v>
      </c>
      <c r="F17" s="9">
        <v>124610</v>
      </c>
      <c r="G17" s="9">
        <v>10006</v>
      </c>
      <c r="H17" s="7">
        <v>3818</v>
      </c>
      <c r="I17" s="9">
        <v>140669</v>
      </c>
      <c r="J17" s="9">
        <f t="shared" si="10"/>
        <v>2141</v>
      </c>
      <c r="K17" s="25">
        <f t="shared" si="11"/>
        <v>-0.24941616067258288</v>
      </c>
      <c r="L17" s="9">
        <v>6184</v>
      </c>
      <c r="M17" s="9">
        <f t="shared" si="12"/>
        <v>84</v>
      </c>
      <c r="N17" s="21">
        <f t="shared" si="13"/>
        <v>-3.1904761904761907</v>
      </c>
      <c r="O17" s="13">
        <f>O16-O15</f>
        <v>0</v>
      </c>
      <c r="P17" s="12">
        <f t="shared" si="14"/>
        <v>10.286704959372374</v>
      </c>
      <c r="Q17" s="9">
        <v>16</v>
      </c>
      <c r="R17" s="7">
        <v>336</v>
      </c>
      <c r="T17" s="63"/>
    </row>
    <row r="18" spans="1:20" ht="16" hidden="1" x14ac:dyDescent="0.15">
      <c r="A18" s="22" t="s">
        <v>28</v>
      </c>
      <c r="B18" s="9" t="s">
        <v>29</v>
      </c>
      <c r="C18" s="24">
        <v>14440</v>
      </c>
      <c r="D18" s="7">
        <f t="shared" si="8"/>
        <v>164</v>
      </c>
      <c r="E18" s="19">
        <f t="shared" si="9"/>
        <v>23.428571428571427</v>
      </c>
      <c r="F18" s="9">
        <v>124211</v>
      </c>
      <c r="G18" s="9">
        <v>9778</v>
      </c>
      <c r="H18" s="7">
        <v>3718</v>
      </c>
      <c r="I18" s="9">
        <v>143031</v>
      </c>
      <c r="J18" s="9">
        <f t="shared" si="10"/>
        <v>2362</v>
      </c>
      <c r="K18" s="20">
        <f t="shared" si="11"/>
        <v>9.3564775613886542E-2</v>
      </c>
      <c r="L18" s="9">
        <v>6313</v>
      </c>
      <c r="M18" s="9">
        <f t="shared" si="12"/>
        <v>129</v>
      </c>
      <c r="N18" s="23">
        <f t="shared" si="13"/>
        <v>0.34883720930232553</v>
      </c>
      <c r="O18" s="13"/>
      <c r="P18" s="12">
        <f t="shared" si="14"/>
        <v>10.342382271468145</v>
      </c>
      <c r="Q18" s="9">
        <v>5</v>
      </c>
      <c r="R18" s="7">
        <v>325</v>
      </c>
      <c r="T18" s="63"/>
    </row>
    <row r="19" spans="1:20" ht="16" hidden="1" x14ac:dyDescent="0.15">
      <c r="A19" s="9" t="s">
        <v>35</v>
      </c>
      <c r="B19" s="9" t="s">
        <v>29</v>
      </c>
      <c r="C19" s="24">
        <v>14604</v>
      </c>
      <c r="D19" s="7">
        <f t="shared" si="8"/>
        <v>164</v>
      </c>
      <c r="E19" s="19">
        <f t="shared" si="9"/>
        <v>23.428571428571427</v>
      </c>
      <c r="F19" s="9">
        <v>130812</v>
      </c>
      <c r="G19" s="9">
        <v>9513</v>
      </c>
      <c r="H19" s="7">
        <v>3307</v>
      </c>
      <c r="I19" s="9">
        <v>144365</v>
      </c>
      <c r="J19" s="9">
        <f t="shared" si="10"/>
        <v>1334</v>
      </c>
      <c r="K19" s="25">
        <f t="shared" si="11"/>
        <v>-0.77061469265367322</v>
      </c>
      <c r="L19" s="9">
        <v>6335</v>
      </c>
      <c r="M19" s="9">
        <f t="shared" si="12"/>
        <v>22</v>
      </c>
      <c r="N19" s="21">
        <f t="shared" si="13"/>
        <v>-4.8636363636363633</v>
      </c>
      <c r="O19" s="13"/>
      <c r="P19" s="12">
        <f t="shared" si="14"/>
        <v>10.319090660093126</v>
      </c>
      <c r="Q19" s="9">
        <v>6</v>
      </c>
      <c r="R19" s="7">
        <v>203</v>
      </c>
      <c r="T19" s="63"/>
    </row>
    <row r="20" spans="1:20" ht="16" hidden="1" x14ac:dyDescent="0.15">
      <c r="A20" s="9" t="s">
        <v>36</v>
      </c>
      <c r="B20" s="9" t="s">
        <v>29</v>
      </c>
      <c r="C20" s="24">
        <v>14815</v>
      </c>
      <c r="D20" s="7">
        <f t="shared" si="8"/>
        <v>211</v>
      </c>
      <c r="E20" s="19">
        <f t="shared" si="9"/>
        <v>30.142857142857142</v>
      </c>
      <c r="F20" s="9">
        <v>141417</v>
      </c>
      <c r="G20" s="9">
        <v>9831</v>
      </c>
      <c r="H20" s="7">
        <v>3512</v>
      </c>
      <c r="I20" s="9">
        <v>145983</v>
      </c>
      <c r="J20" s="9">
        <f t="shared" si="10"/>
        <v>1618</v>
      </c>
      <c r="K20" s="26">
        <f t="shared" si="11"/>
        <v>0.17552533992583441</v>
      </c>
      <c r="L20" s="9">
        <v>6340</v>
      </c>
      <c r="M20" s="9">
        <f t="shared" si="12"/>
        <v>5</v>
      </c>
      <c r="N20" s="23">
        <f t="shared" ref="N20:N48" si="15">100%-M19/M20</f>
        <v>-3.4000000000000004</v>
      </c>
      <c r="O20" s="13"/>
      <c r="P20" s="12">
        <f t="shared" si="14"/>
        <v>10.281673979075261</v>
      </c>
      <c r="Q20" s="9">
        <v>10</v>
      </c>
      <c r="R20" s="7">
        <v>140</v>
      </c>
      <c r="T20" s="63"/>
    </row>
    <row r="21" spans="1:20" ht="16" hidden="1" x14ac:dyDescent="0.15">
      <c r="A21" s="9" t="s">
        <v>37</v>
      </c>
      <c r="B21" s="9" t="s">
        <v>29</v>
      </c>
      <c r="C21" s="24">
        <v>14903</v>
      </c>
      <c r="D21" s="7">
        <f t="shared" si="8"/>
        <v>88</v>
      </c>
      <c r="E21" s="19">
        <f t="shared" si="9"/>
        <v>12.571428571428571</v>
      </c>
      <c r="F21" s="9">
        <v>153014</v>
      </c>
      <c r="G21" s="9">
        <v>9225</v>
      </c>
      <c r="H21" s="7">
        <v>3226</v>
      </c>
      <c r="I21" s="9">
        <v>146997</v>
      </c>
      <c r="J21" s="9">
        <f t="shared" si="10"/>
        <v>1014</v>
      </c>
      <c r="K21" s="25">
        <f t="shared" si="11"/>
        <v>-0.59566074950690329</v>
      </c>
      <c r="L21" s="9">
        <v>6356</v>
      </c>
      <c r="M21" s="9">
        <f t="shared" si="12"/>
        <v>16</v>
      </c>
      <c r="N21" s="21">
        <f t="shared" si="15"/>
        <v>0.6875</v>
      </c>
      <c r="O21" s="13"/>
      <c r="P21" s="12">
        <f t="shared" si="14"/>
        <v>10.290075823659667</v>
      </c>
      <c r="Q21" s="9">
        <v>13</v>
      </c>
      <c r="R21" s="7">
        <v>155</v>
      </c>
      <c r="T21" s="63"/>
    </row>
    <row r="22" spans="1:20" ht="16" hidden="1" x14ac:dyDescent="0.15">
      <c r="A22" s="9" t="s">
        <v>38</v>
      </c>
      <c r="B22" s="9" t="s">
        <v>29</v>
      </c>
      <c r="C22" s="24">
        <v>15109</v>
      </c>
      <c r="D22" s="7">
        <f t="shared" si="8"/>
        <v>206</v>
      </c>
      <c r="E22" s="19">
        <f t="shared" si="9"/>
        <v>29.428571428571427</v>
      </c>
      <c r="F22" s="9">
        <v>164392</v>
      </c>
      <c r="G22" s="9">
        <v>11959</v>
      </c>
      <c r="H22" s="7">
        <v>4106</v>
      </c>
      <c r="I22" s="9">
        <v>147181</v>
      </c>
      <c r="J22" s="9">
        <v>2184</v>
      </c>
      <c r="K22" s="20">
        <f t="shared" si="11"/>
        <v>0.5357142857142857</v>
      </c>
      <c r="L22" s="9">
        <v>6391</v>
      </c>
      <c r="M22" s="9">
        <f t="shared" si="12"/>
        <v>35</v>
      </c>
      <c r="N22" s="23">
        <f t="shared" si="15"/>
        <v>0.54285714285714293</v>
      </c>
      <c r="O22" s="13"/>
      <c r="P22" s="12">
        <f t="shared" si="14"/>
        <v>10.164272949897413</v>
      </c>
      <c r="Q22" s="9">
        <v>12</v>
      </c>
      <c r="R22" s="7">
        <v>196</v>
      </c>
      <c r="T22" s="63"/>
    </row>
    <row r="23" spans="1:20" ht="16" hidden="1" x14ac:dyDescent="0.15">
      <c r="A23" s="27" t="s">
        <v>39</v>
      </c>
      <c r="B23" s="27" t="s">
        <v>29</v>
      </c>
      <c r="C23" s="28">
        <v>15636</v>
      </c>
      <c r="D23" s="29">
        <v>527</v>
      </c>
      <c r="E23" s="30">
        <f t="shared" si="9"/>
        <v>75.285714285714292</v>
      </c>
      <c r="F23" s="27">
        <v>172224</v>
      </c>
      <c r="G23" s="27">
        <v>10621</v>
      </c>
      <c r="H23" s="29">
        <v>3813</v>
      </c>
      <c r="I23" s="27">
        <v>149134</v>
      </c>
      <c r="J23" s="27">
        <v>1953</v>
      </c>
      <c r="K23" s="31">
        <f t="shared" si="11"/>
        <v>-0.11827956989247301</v>
      </c>
      <c r="L23" s="27">
        <v>6433</v>
      </c>
      <c r="M23" s="27">
        <v>42</v>
      </c>
      <c r="N23" s="32">
        <f t="shared" si="15"/>
        <v>0.16666666666666663</v>
      </c>
      <c r="O23" s="13"/>
      <c r="P23" s="33">
        <f t="shared" si="14"/>
        <v>9.949283704272192</v>
      </c>
      <c r="Q23" s="27">
        <v>34</v>
      </c>
      <c r="R23" s="29">
        <v>198</v>
      </c>
      <c r="T23" s="63"/>
    </row>
    <row r="24" spans="1:20" s="36" customFormat="1" ht="28" hidden="1" x14ac:dyDescent="0.15">
      <c r="A24" s="40" t="s">
        <v>40</v>
      </c>
      <c r="B24" s="41" t="s">
        <v>29</v>
      </c>
      <c r="C24" s="40">
        <v>16821</v>
      </c>
      <c r="D24" s="29">
        <f t="shared" ref="D24:D29" si="16">C24-C23</f>
        <v>1185</v>
      </c>
      <c r="E24" s="42">
        <f t="shared" si="9"/>
        <v>169.28571428571428</v>
      </c>
      <c r="F24" s="40">
        <v>98795</v>
      </c>
      <c r="G24" s="40">
        <v>9154</v>
      </c>
      <c r="H24" s="29">
        <v>4458</v>
      </c>
      <c r="I24" s="43">
        <f>I23+5911</f>
        <v>155045</v>
      </c>
      <c r="J24" s="40">
        <f>I24-I23</f>
        <v>5911</v>
      </c>
      <c r="K24" s="44">
        <f t="shared" si="11"/>
        <v>0.66959905261377095</v>
      </c>
      <c r="L24" s="40">
        <v>6516</v>
      </c>
      <c r="M24" s="35">
        <v>83</v>
      </c>
      <c r="N24" s="32">
        <f t="shared" si="15"/>
        <v>0.49397590361445787</v>
      </c>
      <c r="O24" s="35"/>
      <c r="P24" s="35">
        <f t="shared" si="14"/>
        <v>9.6047202901135478</v>
      </c>
      <c r="Q24" s="35">
        <v>32</v>
      </c>
      <c r="R24" s="7">
        <v>96</v>
      </c>
      <c r="T24" s="63"/>
    </row>
    <row r="25" spans="1:20" ht="42" hidden="1" customHeight="1" x14ac:dyDescent="0.15">
      <c r="A25" s="41" t="s">
        <v>41</v>
      </c>
      <c r="B25" s="41" t="s">
        <v>29</v>
      </c>
      <c r="C25" s="40">
        <v>16903</v>
      </c>
      <c r="D25" s="47">
        <f t="shared" si="16"/>
        <v>82</v>
      </c>
      <c r="E25" s="42">
        <f t="shared" si="9"/>
        <v>11.714285714285714</v>
      </c>
      <c r="F25" s="41">
        <v>86283</v>
      </c>
      <c r="G25" s="41">
        <v>9253</v>
      </c>
      <c r="H25" s="47">
        <v>4586</v>
      </c>
      <c r="I25" s="48">
        <v>182072</v>
      </c>
      <c r="J25" s="49">
        <v>6453</v>
      </c>
      <c r="K25" s="50">
        <f>100%-J24/J25</f>
        <v>8.3991941732527553E-2</v>
      </c>
      <c r="L25" s="41">
        <v>7692</v>
      </c>
      <c r="M25" s="36">
        <v>14</v>
      </c>
      <c r="N25" s="32">
        <f t="shared" si="15"/>
        <v>-4.9285714285714288</v>
      </c>
      <c r="O25" s="36"/>
      <c r="P25" s="39">
        <f t="shared" si="14"/>
        <v>11.226646157486837</v>
      </c>
      <c r="Q25" s="37">
        <v>40</v>
      </c>
      <c r="R25" s="38">
        <v>107</v>
      </c>
      <c r="T25" s="63"/>
    </row>
    <row r="26" spans="1:20" s="36" customFormat="1" ht="32" hidden="1" x14ac:dyDescent="0.15">
      <c r="A26" s="41" t="s">
        <v>42</v>
      </c>
      <c r="B26" s="41" t="s">
        <v>29</v>
      </c>
      <c r="C26" s="40">
        <v>17055</v>
      </c>
      <c r="D26" s="47">
        <f t="shared" si="16"/>
        <v>152</v>
      </c>
      <c r="E26" s="51">
        <f t="shared" si="9"/>
        <v>21.714285714285715</v>
      </c>
      <c r="F26" s="40">
        <v>58156</v>
      </c>
      <c r="G26" s="40">
        <v>7507</v>
      </c>
      <c r="H26" s="47">
        <v>4165</v>
      </c>
      <c r="I26" s="40">
        <v>183019</v>
      </c>
      <c r="J26" s="52">
        <f t="shared" ref="J26:J38" si="17">I26-I25</f>
        <v>947</v>
      </c>
      <c r="K26" s="53">
        <f>100%-J25/J26</f>
        <v>-5.81414994720169</v>
      </c>
      <c r="L26" s="40">
        <v>7704</v>
      </c>
      <c r="M26" s="40">
        <f t="shared" ref="M26:M38" si="18">L26-L25</f>
        <v>12</v>
      </c>
      <c r="N26" s="54">
        <f t="shared" ref="N26" si="19">100%-M25/M26</f>
        <v>-0.16666666666666674</v>
      </c>
      <c r="O26" s="40"/>
      <c r="P26" s="40">
        <f t="shared" si="14"/>
        <v>11.182820287305775</v>
      </c>
      <c r="Q26" s="40">
        <v>23</v>
      </c>
      <c r="R26" s="47">
        <v>61</v>
      </c>
      <c r="T26" s="63"/>
    </row>
    <row r="27" spans="1:20" s="58" customFormat="1" ht="32" hidden="1" x14ac:dyDescent="0.15">
      <c r="A27" s="34" t="s">
        <v>43</v>
      </c>
      <c r="B27" s="34" t="s">
        <v>29</v>
      </c>
      <c r="C27" s="35">
        <v>17197</v>
      </c>
      <c r="D27" s="47">
        <f t="shared" si="16"/>
        <v>142</v>
      </c>
      <c r="E27" s="55">
        <f t="shared" si="9"/>
        <v>20.285714285714285</v>
      </c>
      <c r="F27" s="35">
        <v>58810</v>
      </c>
      <c r="G27" s="35">
        <v>8778</v>
      </c>
      <c r="H27" s="47">
        <v>5098</v>
      </c>
      <c r="I27" s="35">
        <v>184205</v>
      </c>
      <c r="J27" s="46">
        <f t="shared" si="17"/>
        <v>1186</v>
      </c>
      <c r="K27" s="56">
        <f t="shared" ref="K27:K28" si="20">100%-J26/J27</f>
        <v>0.20151770657672852</v>
      </c>
      <c r="L27" s="35">
        <v>7730</v>
      </c>
      <c r="M27" s="35">
        <f t="shared" si="18"/>
        <v>26</v>
      </c>
      <c r="N27" s="57">
        <f t="shared" si="15"/>
        <v>0.53846153846153844</v>
      </c>
      <c r="O27" s="35"/>
      <c r="P27" s="35">
        <f t="shared" si="14"/>
        <v>11.160958306681398</v>
      </c>
      <c r="Q27" s="35">
        <v>26</v>
      </c>
      <c r="R27" s="47">
        <v>99</v>
      </c>
      <c r="T27" s="63"/>
    </row>
    <row r="28" spans="1:20" s="36" customFormat="1" ht="32" hidden="1" x14ac:dyDescent="0.15">
      <c r="A28" s="34" t="s">
        <v>44</v>
      </c>
      <c r="B28" s="34" t="s">
        <v>29</v>
      </c>
      <c r="C28" s="35">
        <v>17386</v>
      </c>
      <c r="D28" s="47">
        <f t="shared" si="16"/>
        <v>189</v>
      </c>
      <c r="E28" s="35">
        <f t="shared" si="9"/>
        <v>27</v>
      </c>
      <c r="F28" s="35">
        <v>53056</v>
      </c>
      <c r="G28" s="35">
        <v>8701</v>
      </c>
      <c r="H28" s="47">
        <v>5316</v>
      </c>
      <c r="I28" s="35">
        <v>185186</v>
      </c>
      <c r="J28" s="46">
        <f t="shared" si="17"/>
        <v>981</v>
      </c>
      <c r="K28" s="56">
        <f t="shared" si="20"/>
        <v>-0.20897043832823647</v>
      </c>
      <c r="L28" s="35">
        <v>7734</v>
      </c>
      <c r="M28" s="35">
        <f t="shared" si="18"/>
        <v>4</v>
      </c>
      <c r="N28" s="35">
        <f t="shared" si="15"/>
        <v>-5.5</v>
      </c>
      <c r="O28" s="35"/>
      <c r="P28" s="35">
        <f t="shared" si="14"/>
        <v>11.096284366731853</v>
      </c>
      <c r="Q28" s="35">
        <v>25</v>
      </c>
      <c r="R28" s="47">
        <v>101</v>
      </c>
      <c r="T28" s="63"/>
    </row>
    <row r="29" spans="1:20" s="36" customFormat="1" ht="32" hidden="1" x14ac:dyDescent="0.15">
      <c r="A29" s="41" t="s">
        <v>45</v>
      </c>
      <c r="B29" s="41" t="s">
        <v>29</v>
      </c>
      <c r="C29" s="40">
        <v>17676</v>
      </c>
      <c r="D29" s="47">
        <f t="shared" si="16"/>
        <v>290</v>
      </c>
      <c r="E29" s="51">
        <f t="shared" si="9"/>
        <v>41.428571428571431</v>
      </c>
      <c r="F29" s="40">
        <v>34082</v>
      </c>
      <c r="G29" s="40">
        <v>7777</v>
      </c>
      <c r="H29" s="47">
        <v>5373</v>
      </c>
      <c r="I29" s="40">
        <v>185491</v>
      </c>
      <c r="J29" s="40">
        <f t="shared" si="17"/>
        <v>305</v>
      </c>
      <c r="K29" s="50">
        <f t="shared" ref="K29:K55" si="21">100%-J28/J29</f>
        <v>-2.2163934426229508</v>
      </c>
      <c r="L29" s="40">
        <v>7738</v>
      </c>
      <c r="M29" s="40">
        <f t="shared" si="18"/>
        <v>4</v>
      </c>
      <c r="N29" s="54">
        <f t="shared" si="15"/>
        <v>0</v>
      </c>
      <c r="O29" s="40"/>
      <c r="P29" s="40">
        <f t="shared" si="14"/>
        <v>10.931715320208191</v>
      </c>
      <c r="Q29" s="40">
        <v>21</v>
      </c>
      <c r="R29" s="47">
        <v>111</v>
      </c>
      <c r="T29" s="64">
        <f t="shared" ref="T29:T37" si="22">D29-(C29-C28)</f>
        <v>0</v>
      </c>
    </row>
    <row r="30" spans="1:20" ht="32" hidden="1" x14ac:dyDescent="0.15">
      <c r="A30" s="34" t="s">
        <v>46</v>
      </c>
      <c r="B30" s="34" t="s">
        <v>29</v>
      </c>
      <c r="C30" s="35">
        <v>17885</v>
      </c>
      <c r="D30" s="45">
        <v>216</v>
      </c>
      <c r="E30" s="59">
        <f t="shared" si="9"/>
        <v>30.857142857142858</v>
      </c>
      <c r="F30" s="35">
        <v>46083</v>
      </c>
      <c r="G30" s="35">
        <v>8126</v>
      </c>
      <c r="H30" s="45">
        <v>4874</v>
      </c>
      <c r="I30" s="35">
        <v>186277</v>
      </c>
      <c r="J30" s="35">
        <f t="shared" si="17"/>
        <v>786</v>
      </c>
      <c r="K30" s="61">
        <f t="shared" si="21"/>
        <v>0.61195928753180662</v>
      </c>
      <c r="L30" s="35">
        <v>7757</v>
      </c>
      <c r="M30" s="35">
        <f t="shared" si="18"/>
        <v>19</v>
      </c>
      <c r="N30" s="57">
        <f t="shared" si="15"/>
        <v>0.78947368421052633</v>
      </c>
      <c r="O30" s="35"/>
      <c r="P30" s="35">
        <f t="shared" si="14"/>
        <v>10.848979591836734</v>
      </c>
      <c r="Q30" s="35">
        <v>23</v>
      </c>
      <c r="R30" s="45">
        <v>83</v>
      </c>
      <c r="S30" s="65"/>
      <c r="T30" s="62">
        <f t="shared" si="22"/>
        <v>7</v>
      </c>
    </row>
    <row r="31" spans="1:20" s="36" customFormat="1" ht="32" hidden="1" x14ac:dyDescent="0.15">
      <c r="A31" s="34" t="s">
        <v>47</v>
      </c>
      <c r="B31" s="34" t="s">
        <v>29</v>
      </c>
      <c r="C31" s="35">
        <v>18192</v>
      </c>
      <c r="D31" s="45">
        <v>309</v>
      </c>
      <c r="E31" s="59">
        <f t="shared" si="9"/>
        <v>44.142857142857146</v>
      </c>
      <c r="F31" s="35">
        <v>43322</v>
      </c>
      <c r="G31" s="35">
        <v>8246</v>
      </c>
      <c r="H31" s="45">
        <v>4803</v>
      </c>
      <c r="I31" s="35">
        <v>186912</v>
      </c>
      <c r="J31" s="35">
        <f t="shared" si="17"/>
        <v>635</v>
      </c>
      <c r="K31" s="61">
        <f t="shared" si="21"/>
        <v>-0.23779527559055125</v>
      </c>
      <c r="L31" s="35">
        <v>7798</v>
      </c>
      <c r="M31" s="35">
        <f t="shared" si="18"/>
        <v>41</v>
      </c>
      <c r="N31" s="57">
        <f t="shared" si="15"/>
        <v>0.53658536585365857</v>
      </c>
      <c r="O31" s="35"/>
      <c r="P31" s="35">
        <f t="shared" si="14"/>
        <v>10.703056288478452</v>
      </c>
      <c r="Q31" s="35">
        <v>30</v>
      </c>
      <c r="R31" s="45">
        <v>113</v>
      </c>
      <c r="S31" s="58"/>
      <c r="T31" s="62">
        <f t="shared" si="22"/>
        <v>2</v>
      </c>
    </row>
    <row r="32" spans="1:20" s="36" customFormat="1" ht="16" hidden="1" x14ac:dyDescent="0.15">
      <c r="A32" s="34" t="s">
        <v>48</v>
      </c>
      <c r="B32" s="34" t="s">
        <v>29</v>
      </c>
      <c r="C32" s="35">
        <v>18401</v>
      </c>
      <c r="D32" s="45">
        <v>199</v>
      </c>
      <c r="E32" s="59">
        <f t="shared" si="9"/>
        <v>28.428571428571427</v>
      </c>
      <c r="F32" s="35">
        <v>71445</v>
      </c>
      <c r="G32" s="35">
        <v>9946</v>
      </c>
      <c r="H32" s="45">
        <v>4949</v>
      </c>
      <c r="I32" s="35">
        <v>188228</v>
      </c>
      <c r="J32" s="35">
        <f t="shared" si="17"/>
        <v>1316</v>
      </c>
      <c r="K32" s="60">
        <f t="shared" si="21"/>
        <v>0.51747720364741645</v>
      </c>
      <c r="L32" s="35">
        <v>7825</v>
      </c>
      <c r="M32" s="35">
        <f t="shared" si="18"/>
        <v>27</v>
      </c>
      <c r="N32" s="55">
        <f t="shared" si="15"/>
        <v>-0.5185185185185186</v>
      </c>
      <c r="O32" s="35"/>
      <c r="P32" s="55">
        <f t="shared" si="14"/>
        <v>10.65447530025542</v>
      </c>
      <c r="Q32" s="35">
        <v>24</v>
      </c>
      <c r="R32" s="45">
        <v>95</v>
      </c>
      <c r="S32" s="58"/>
      <c r="T32" s="62">
        <f t="shared" si="22"/>
        <v>-10</v>
      </c>
    </row>
    <row r="33" spans="1:20" s="36" customFormat="1" ht="32" hidden="1" x14ac:dyDescent="0.15">
      <c r="A33" s="34" t="s">
        <v>49</v>
      </c>
      <c r="B33" s="34" t="s">
        <v>29</v>
      </c>
      <c r="C33" s="35">
        <v>18686</v>
      </c>
      <c r="D33" s="45">
        <v>288</v>
      </c>
      <c r="E33" s="59">
        <f t="shared" si="9"/>
        <v>41.142857142857146</v>
      </c>
      <c r="F33" s="35">
        <v>63777</v>
      </c>
      <c r="G33" s="35">
        <v>9777</v>
      </c>
      <c r="H33" s="45">
        <v>5601</v>
      </c>
      <c r="I33" s="35">
        <f>I32+1099</f>
        <v>189327</v>
      </c>
      <c r="J33" s="35">
        <f t="shared" si="17"/>
        <v>1099</v>
      </c>
      <c r="K33" s="60">
        <f t="shared" si="21"/>
        <v>-0.19745222929936301</v>
      </c>
      <c r="L33" s="35">
        <f>L32+30</f>
        <v>7855</v>
      </c>
      <c r="M33" s="35">
        <f t="shared" si="18"/>
        <v>30</v>
      </c>
      <c r="N33" s="55">
        <f t="shared" si="15"/>
        <v>9.9999999999999978E-2</v>
      </c>
      <c r="O33" s="35"/>
      <c r="P33" s="55">
        <f t="shared" si="14"/>
        <v>10.552392165257412</v>
      </c>
      <c r="Q33" s="35">
        <v>20</v>
      </c>
      <c r="R33" s="45">
        <v>236</v>
      </c>
      <c r="S33" s="58"/>
      <c r="T33" s="62">
        <f t="shared" si="22"/>
        <v>3</v>
      </c>
    </row>
    <row r="34" spans="1:20" ht="32" hidden="1" x14ac:dyDescent="0.15">
      <c r="A34" s="34" t="s">
        <v>50</v>
      </c>
      <c r="B34" s="34" t="s">
        <v>29</v>
      </c>
      <c r="C34" s="35">
        <v>19093</v>
      </c>
      <c r="D34" s="45">
        <f>C34-C33</f>
        <v>407</v>
      </c>
      <c r="E34" s="59">
        <f t="shared" si="9"/>
        <v>58.142857142857146</v>
      </c>
      <c r="F34" s="35">
        <v>106933</v>
      </c>
      <c r="G34" s="35">
        <v>10720</v>
      </c>
      <c r="H34" s="45">
        <v>5625</v>
      </c>
      <c r="I34" s="35">
        <f>I33+2015</f>
        <v>191342</v>
      </c>
      <c r="J34" s="35">
        <f t="shared" si="17"/>
        <v>2015</v>
      </c>
      <c r="K34" s="55">
        <f t="shared" si="21"/>
        <v>0.45459057071960296</v>
      </c>
      <c r="L34" s="35">
        <v>7915</v>
      </c>
      <c r="M34" s="35">
        <f t="shared" si="18"/>
        <v>60</v>
      </c>
      <c r="N34" s="55">
        <f t="shared" si="15"/>
        <v>0.5</v>
      </c>
      <c r="O34" s="35"/>
      <c r="P34" s="55">
        <f t="shared" si="14"/>
        <v>10.436128424029748</v>
      </c>
      <c r="Q34" s="35">
        <v>40</v>
      </c>
      <c r="R34" s="45">
        <v>385</v>
      </c>
      <c r="S34" s="58"/>
      <c r="T34" s="62">
        <f t="shared" si="22"/>
        <v>0</v>
      </c>
    </row>
    <row r="35" spans="1:20" ht="32" hidden="1" x14ac:dyDescent="0.15">
      <c r="A35" s="34" t="s">
        <v>51</v>
      </c>
      <c r="B35" s="34" t="s">
        <v>29</v>
      </c>
      <c r="C35" s="35">
        <v>19345</v>
      </c>
      <c r="D35" s="45">
        <v>252</v>
      </c>
      <c r="E35" s="59">
        <f t="shared" si="9"/>
        <v>36</v>
      </c>
      <c r="F35" s="35">
        <v>100793</v>
      </c>
      <c r="G35" s="35">
        <v>11382</v>
      </c>
      <c r="H35" s="45">
        <v>6216</v>
      </c>
      <c r="I35" s="35">
        <v>191653</v>
      </c>
      <c r="J35" s="35">
        <f t="shared" si="17"/>
        <v>311</v>
      </c>
      <c r="K35" s="55">
        <f t="shared" si="21"/>
        <v>-5.479099678456592</v>
      </c>
      <c r="L35" s="35">
        <v>7967</v>
      </c>
      <c r="M35" s="35">
        <f t="shared" si="18"/>
        <v>52</v>
      </c>
      <c r="N35" s="35">
        <f t="shared" si="15"/>
        <v>-0.15384615384615374</v>
      </c>
      <c r="O35" s="35"/>
      <c r="P35" s="55">
        <f t="shared" si="14"/>
        <v>10.318945463944171</v>
      </c>
      <c r="Q35" s="35">
        <v>24</v>
      </c>
      <c r="R35" s="45">
        <v>443</v>
      </c>
      <c r="S35" s="58"/>
      <c r="T35" s="62">
        <f t="shared" si="22"/>
        <v>0</v>
      </c>
    </row>
    <row r="36" spans="1:20" s="36" customFormat="1" ht="32" hidden="1" x14ac:dyDescent="0.15">
      <c r="A36" s="34" t="s">
        <v>52</v>
      </c>
      <c r="B36" s="34" t="s">
        <v>29</v>
      </c>
      <c r="C36" s="46">
        <v>19753</v>
      </c>
      <c r="D36" s="45">
        <v>422</v>
      </c>
      <c r="E36" s="67">
        <f t="shared" si="9"/>
        <v>60.285714285714285</v>
      </c>
      <c r="F36" s="35">
        <v>88159</v>
      </c>
      <c r="G36" s="35">
        <v>9638</v>
      </c>
      <c r="H36" s="45">
        <v>5274</v>
      </c>
      <c r="I36" s="35">
        <v>193725</v>
      </c>
      <c r="J36" s="35">
        <f t="shared" si="17"/>
        <v>2072</v>
      </c>
      <c r="K36" s="55">
        <f t="shared" si="21"/>
        <v>0.84990347490347484</v>
      </c>
      <c r="L36" s="35">
        <v>8032</v>
      </c>
      <c r="M36" s="35">
        <f t="shared" si="18"/>
        <v>65</v>
      </c>
      <c r="N36" s="35">
        <f t="shared" si="15"/>
        <v>0.19999999999999996</v>
      </c>
      <c r="O36" s="35"/>
      <c r="P36" s="55">
        <f t="shared" si="14"/>
        <v>10.213992811218549</v>
      </c>
      <c r="Q36" s="35">
        <v>35</v>
      </c>
      <c r="R36" s="45">
        <v>349</v>
      </c>
      <c r="S36" s="58"/>
      <c r="T36" s="58">
        <f t="shared" si="22"/>
        <v>14</v>
      </c>
    </row>
    <row r="37" spans="1:20" ht="32" hidden="1" x14ac:dyDescent="0.15">
      <c r="A37" s="34" t="s">
        <v>53</v>
      </c>
      <c r="B37" s="34" t="s">
        <v>29</v>
      </c>
      <c r="C37" s="35">
        <v>20214</v>
      </c>
      <c r="D37" s="45">
        <v>446</v>
      </c>
      <c r="E37" s="67">
        <f t="shared" si="9"/>
        <v>63.714285714285715</v>
      </c>
      <c r="F37" s="35">
        <v>101818</v>
      </c>
      <c r="G37" s="35">
        <v>12819</v>
      </c>
      <c r="H37" s="45">
        <v>5440</v>
      </c>
      <c r="I37" s="35">
        <v>195839</v>
      </c>
      <c r="J37" s="35">
        <f t="shared" si="17"/>
        <v>2114</v>
      </c>
      <c r="K37" s="55">
        <f t="shared" si="21"/>
        <v>1.9867549668874163E-2</v>
      </c>
      <c r="L37" s="35">
        <v>8090</v>
      </c>
      <c r="M37" s="35">
        <f t="shared" si="18"/>
        <v>58</v>
      </c>
      <c r="N37" s="35">
        <f t="shared" si="15"/>
        <v>-0.1206896551724137</v>
      </c>
      <c r="O37" s="35"/>
      <c r="P37" s="55">
        <f t="shared" si="14"/>
        <v>10.088503017710497</v>
      </c>
      <c r="Q37" s="35">
        <v>35</v>
      </c>
      <c r="R37" s="45">
        <v>299</v>
      </c>
      <c r="S37" s="58"/>
      <c r="T37" s="58">
        <f t="shared" si="22"/>
        <v>-15</v>
      </c>
    </row>
    <row r="38" spans="1:20" s="36" customFormat="1" ht="32" hidden="1" x14ac:dyDescent="0.15">
      <c r="A38" s="34" t="s">
        <v>54</v>
      </c>
      <c r="B38" s="34" t="s">
        <v>29</v>
      </c>
      <c r="C38" s="35">
        <v>20419</v>
      </c>
      <c r="D38" s="45">
        <v>205</v>
      </c>
      <c r="E38" s="67">
        <f t="shared" si="9"/>
        <v>29.285714285714285</v>
      </c>
      <c r="F38" s="35">
        <v>91852</v>
      </c>
      <c r="G38" s="35">
        <v>9648</v>
      </c>
      <c r="H38" s="45">
        <v>4244</v>
      </c>
      <c r="I38" s="35">
        <v>197449</v>
      </c>
      <c r="J38" s="35">
        <f t="shared" si="17"/>
        <v>1610</v>
      </c>
      <c r="K38" s="55">
        <f t="shared" si="21"/>
        <v>-0.31304347826086953</v>
      </c>
      <c r="L38" s="35">
        <v>8130</v>
      </c>
      <c r="M38" s="35">
        <f t="shared" si="18"/>
        <v>40</v>
      </c>
      <c r="N38" s="35">
        <f t="shared" si="15"/>
        <v>-0.44999999999999996</v>
      </c>
      <c r="O38" s="35"/>
      <c r="P38" s="55">
        <f t="shared" si="14"/>
        <v>10.068024878789362</v>
      </c>
      <c r="Q38" s="35">
        <v>24</v>
      </c>
      <c r="R38" s="45">
        <v>229</v>
      </c>
      <c r="S38" s="58"/>
      <c r="T38" s="58">
        <v>0</v>
      </c>
    </row>
    <row r="39" spans="1:20" ht="32" hidden="1" x14ac:dyDescent="0.15">
      <c r="A39" s="41" t="s">
        <v>55</v>
      </c>
      <c r="B39" s="41" t="s">
        <v>29</v>
      </c>
      <c r="C39" s="40">
        <v>20772</v>
      </c>
      <c r="D39" s="47">
        <v>330</v>
      </c>
      <c r="E39" s="66">
        <f t="shared" si="9"/>
        <v>47.142857142857146</v>
      </c>
      <c r="F39" s="40">
        <v>94742</v>
      </c>
      <c r="G39" s="40">
        <v>10138</v>
      </c>
      <c r="H39" s="47">
        <v>3964</v>
      </c>
      <c r="I39" s="40">
        <f>I38+J39</f>
        <v>199383</v>
      </c>
      <c r="J39" s="40">
        <v>1934</v>
      </c>
      <c r="K39" s="66">
        <f t="shared" si="21"/>
        <v>0.16752843846949328</v>
      </c>
      <c r="L39" s="40">
        <f>L38+1934</f>
        <v>10064</v>
      </c>
      <c r="M39" s="40">
        <f t="shared" ref="M39:M49" si="23">L39-L38</f>
        <v>1934</v>
      </c>
      <c r="N39" s="66">
        <f t="shared" si="15"/>
        <v>0.9793174767321613</v>
      </c>
      <c r="O39" s="66"/>
      <c r="P39" s="66">
        <f t="shared" si="14"/>
        <v>10.08314076641633</v>
      </c>
      <c r="Q39" s="40">
        <v>19</v>
      </c>
      <c r="R39" s="47">
        <v>217</v>
      </c>
      <c r="T39" s="68">
        <v>0</v>
      </c>
    </row>
    <row r="40" spans="1:20" s="36" customFormat="1" ht="32" hidden="1" x14ac:dyDescent="0.15">
      <c r="A40" s="41" t="s">
        <v>56</v>
      </c>
      <c r="B40" s="41" t="s">
        <v>29</v>
      </c>
      <c r="C40" s="40">
        <v>21004</v>
      </c>
      <c r="D40" s="47">
        <v>232</v>
      </c>
      <c r="E40" s="66">
        <f t="shared" si="9"/>
        <v>33.142857142857146</v>
      </c>
      <c r="F40" s="40">
        <v>116936</v>
      </c>
      <c r="G40" s="40">
        <v>11883</v>
      </c>
      <c r="H40" s="47">
        <v>4076</v>
      </c>
      <c r="I40" s="40">
        <v>201990</v>
      </c>
      <c r="J40" s="40">
        <v>1934</v>
      </c>
      <c r="K40" s="66">
        <f t="shared" si="21"/>
        <v>0</v>
      </c>
      <c r="L40" s="40">
        <v>10129</v>
      </c>
      <c r="M40" s="40">
        <f t="shared" si="23"/>
        <v>65</v>
      </c>
      <c r="N40" s="40">
        <f t="shared" si="15"/>
        <v>-28.753846153846155</v>
      </c>
      <c r="O40" s="40"/>
      <c r="P40" s="66">
        <f t="shared" si="14"/>
        <v>10.098981146448295</v>
      </c>
      <c r="Q40" s="40">
        <v>38</v>
      </c>
      <c r="R40" s="47">
        <v>390</v>
      </c>
      <c r="S40" s="68"/>
      <c r="T40" s="68">
        <v>0</v>
      </c>
    </row>
    <row r="41" spans="1:20" ht="32" hidden="1" x14ac:dyDescent="0.15">
      <c r="A41" s="34" t="s">
        <v>57</v>
      </c>
      <c r="B41" s="34" t="s">
        <v>29</v>
      </c>
      <c r="C41" s="35">
        <v>21516</v>
      </c>
      <c r="D41" s="47">
        <v>512</v>
      </c>
      <c r="E41" s="55">
        <f t="shared" si="9"/>
        <v>73.142857142857139</v>
      </c>
      <c r="F41" s="35">
        <v>83733</v>
      </c>
      <c r="G41" s="35">
        <v>9873</v>
      </c>
      <c r="H41" s="47">
        <v>4052</v>
      </c>
      <c r="I41" s="35">
        <f>I40+1228</f>
        <v>203218</v>
      </c>
      <c r="J41" s="35">
        <v>1228</v>
      </c>
      <c r="K41" s="55">
        <f t="shared" si="21"/>
        <v>-0.57491856677524433</v>
      </c>
      <c r="L41" s="35">
        <f>L40+14</f>
        <v>10143</v>
      </c>
      <c r="M41" s="35">
        <f t="shared" si="23"/>
        <v>14</v>
      </c>
      <c r="N41" s="55">
        <f t="shared" si="15"/>
        <v>-3.6428571428571432</v>
      </c>
      <c r="O41" s="35"/>
      <c r="P41" s="55">
        <f t="shared" si="14"/>
        <v>9.9163878044246143</v>
      </c>
      <c r="Q41" s="35">
        <v>22</v>
      </c>
      <c r="R41" s="47">
        <v>227</v>
      </c>
      <c r="S41" s="58"/>
      <c r="T41" s="58">
        <v>0</v>
      </c>
    </row>
    <row r="42" spans="1:20" ht="32" hidden="1" x14ac:dyDescent="0.15">
      <c r="A42" s="41" t="s">
        <v>58</v>
      </c>
      <c r="B42" s="41" t="s">
        <v>29</v>
      </c>
      <c r="C42" s="40">
        <v>21748</v>
      </c>
      <c r="D42" s="47">
        <v>232</v>
      </c>
      <c r="E42" s="66">
        <f t="shared" si="9"/>
        <v>33.142857142857146</v>
      </c>
      <c r="F42" s="40">
        <v>85852</v>
      </c>
      <c r="G42" s="40">
        <v>10670</v>
      </c>
      <c r="H42" s="47">
        <v>3761</v>
      </c>
      <c r="I42" s="40">
        <v>204627</v>
      </c>
      <c r="J42" s="40">
        <f>I42-I41</f>
        <v>1409</v>
      </c>
      <c r="K42" s="66">
        <f t="shared" si="21"/>
        <v>0.1284599006387509</v>
      </c>
      <c r="L42" s="40">
        <v>10173</v>
      </c>
      <c r="M42" s="40">
        <f t="shared" si="23"/>
        <v>30</v>
      </c>
      <c r="N42" s="70">
        <f t="shared" si="15"/>
        <v>0.53333333333333333</v>
      </c>
      <c r="O42" s="40"/>
      <c r="P42" s="66">
        <f t="shared" si="14"/>
        <v>9.8767702777266884</v>
      </c>
      <c r="Q42" s="40">
        <v>23</v>
      </c>
      <c r="R42" s="47">
        <v>329</v>
      </c>
      <c r="S42" s="68"/>
      <c r="T42" s="68">
        <v>0</v>
      </c>
    </row>
    <row r="43" spans="1:20" ht="32" hidden="1" x14ac:dyDescent="0.15">
      <c r="A43" s="41" t="s">
        <v>59</v>
      </c>
      <c r="B43" s="41" t="s">
        <v>29</v>
      </c>
      <c r="C43" s="40">
        <v>22226</v>
      </c>
      <c r="D43" s="47">
        <v>543</v>
      </c>
      <c r="E43" s="70">
        <f t="shared" si="9"/>
        <v>77.571428571428569</v>
      </c>
      <c r="F43" s="40">
        <v>97965</v>
      </c>
      <c r="G43" s="40">
        <v>10876</v>
      </c>
      <c r="H43" s="47">
        <v>4864</v>
      </c>
      <c r="I43" s="40">
        <v>206157</v>
      </c>
      <c r="J43" s="40">
        <f>I43-I42</f>
        <v>1530</v>
      </c>
      <c r="K43" s="66">
        <f t="shared" si="21"/>
        <v>7.908496732026149E-2</v>
      </c>
      <c r="L43" s="40">
        <v>10205</v>
      </c>
      <c r="M43" s="40">
        <f t="shared" si="23"/>
        <v>32</v>
      </c>
      <c r="N43" s="70">
        <f t="shared" si="15"/>
        <v>6.25E-2</v>
      </c>
      <c r="O43" s="40"/>
      <c r="P43" s="66">
        <f t="shared" si="14"/>
        <v>9.7346351120309542</v>
      </c>
      <c r="Q43" s="40">
        <v>24</v>
      </c>
      <c r="R43" s="47">
        <v>379</v>
      </c>
      <c r="S43" s="68"/>
      <c r="T43" s="68">
        <v>0</v>
      </c>
    </row>
    <row r="44" spans="1:20" s="36" customFormat="1" ht="16" hidden="1" x14ac:dyDescent="0.15">
      <c r="A44" s="34" t="s">
        <v>60</v>
      </c>
      <c r="B44" s="34" t="s">
        <v>29</v>
      </c>
      <c r="C44" s="35">
        <v>22560</v>
      </c>
      <c r="D44" s="45">
        <v>334</v>
      </c>
      <c r="E44" s="69">
        <f t="shared" si="9"/>
        <v>47.714285714285715</v>
      </c>
      <c r="F44" s="35">
        <v>100077</v>
      </c>
      <c r="G44" s="35">
        <v>11036</v>
      </c>
      <c r="H44" s="45">
        <v>3996</v>
      </c>
      <c r="I44" s="35">
        <v>207561</v>
      </c>
      <c r="J44" s="35">
        <f>I44-I43</f>
        <v>1404</v>
      </c>
      <c r="K44" s="55">
        <f t="shared" si="21"/>
        <v>-8.9743589743589647E-2</v>
      </c>
      <c r="L44" s="35">
        <v>10241</v>
      </c>
      <c r="M44" s="35">
        <f t="shared" si="23"/>
        <v>36</v>
      </c>
      <c r="N44" s="69">
        <f t="shared" si="15"/>
        <v>0.11111111111111116</v>
      </c>
      <c r="O44" s="35"/>
      <c r="P44" s="55">
        <f t="shared" si="14"/>
        <v>9.6543439716312065</v>
      </c>
      <c r="Q44" s="35">
        <v>19</v>
      </c>
      <c r="R44" s="45">
        <v>351</v>
      </c>
      <c r="S44" s="58"/>
      <c r="T44" s="58">
        <v>0</v>
      </c>
    </row>
    <row r="45" spans="1:20" s="36" customFormat="1" ht="28" hidden="1" x14ac:dyDescent="0.15">
      <c r="A45" s="35" t="s">
        <v>61</v>
      </c>
      <c r="B45" s="34" t="s">
        <v>29</v>
      </c>
      <c r="C45" s="35">
        <v>22866</v>
      </c>
      <c r="D45" s="45">
        <v>317</v>
      </c>
      <c r="E45" s="69">
        <f t="shared" si="9"/>
        <v>45.285714285714285</v>
      </c>
      <c r="F45" s="35">
        <v>108713</v>
      </c>
      <c r="G45" s="35">
        <v>11633</v>
      </c>
      <c r="H45" s="45">
        <v>4169</v>
      </c>
      <c r="I45" s="35">
        <v>209627</v>
      </c>
      <c r="J45" s="35">
        <f>I45-I44</f>
        <v>2066</v>
      </c>
      <c r="K45" s="55">
        <f t="shared" si="21"/>
        <v>0.32042594385285572</v>
      </c>
      <c r="L45" s="35">
        <v>10276</v>
      </c>
      <c r="M45" s="35">
        <f t="shared" si="23"/>
        <v>35</v>
      </c>
      <c r="N45" s="69">
        <f t="shared" si="15"/>
        <v>-2.857142857142847E-2</v>
      </c>
      <c r="O45" s="35"/>
      <c r="P45" s="55">
        <f t="shared" si="14"/>
        <v>9.6170296510102329</v>
      </c>
      <c r="Q45" s="35">
        <v>24</v>
      </c>
      <c r="R45" s="45">
        <v>360</v>
      </c>
      <c r="S45" s="58"/>
      <c r="T45" s="58">
        <v>0</v>
      </c>
    </row>
    <row r="46" spans="1:20" s="36" customFormat="1" ht="28" x14ac:dyDescent="0.15">
      <c r="A46" s="35" t="s">
        <v>62</v>
      </c>
      <c r="B46" s="34" t="s">
        <v>29</v>
      </c>
      <c r="C46" s="35">
        <v>23138</v>
      </c>
      <c r="D46" s="71">
        <v>272</v>
      </c>
      <c r="E46" s="69">
        <f t="shared" si="9"/>
        <v>38.857142857142854</v>
      </c>
      <c r="F46" s="35">
        <v>101077</v>
      </c>
      <c r="G46" s="35">
        <v>14177</v>
      </c>
      <c r="H46" s="45">
        <v>4026</v>
      </c>
      <c r="I46" s="35">
        <v>211342</v>
      </c>
      <c r="J46" s="35">
        <v>1715</v>
      </c>
      <c r="K46" s="55">
        <f t="shared" si="21"/>
        <v>-0.20466472303206995</v>
      </c>
      <c r="L46" s="35">
        <v>11043</v>
      </c>
      <c r="M46" s="35">
        <f t="shared" si="23"/>
        <v>767</v>
      </c>
      <c r="N46" s="69">
        <f t="shared" si="15"/>
        <v>0.95436766623207303</v>
      </c>
      <c r="O46" s="35"/>
      <c r="P46" s="55">
        <f t="shared" si="14"/>
        <v>9.611245570057914</v>
      </c>
      <c r="Q46" s="35">
        <v>15</v>
      </c>
      <c r="R46" s="45">
        <v>236</v>
      </c>
      <c r="S46" s="58"/>
      <c r="T46" s="58">
        <v>1</v>
      </c>
    </row>
    <row r="47" spans="1:20" ht="27.75" customHeight="1" x14ac:dyDescent="0.15">
      <c r="A47" s="1" t="s">
        <v>63</v>
      </c>
      <c r="B47" s="41" t="s">
        <v>29</v>
      </c>
      <c r="C47" s="40">
        <v>23374</v>
      </c>
      <c r="D47" s="72">
        <v>329</v>
      </c>
      <c r="E47" s="40">
        <f t="shared" si="9"/>
        <v>47</v>
      </c>
      <c r="F47" s="40">
        <v>117043</v>
      </c>
      <c r="G47" s="40">
        <v>12565</v>
      </c>
      <c r="H47" s="72">
        <v>4197</v>
      </c>
      <c r="I47" s="40">
        <v>212694</v>
      </c>
      <c r="J47" s="40">
        <v>1356</v>
      </c>
      <c r="K47" s="66">
        <f t="shared" si="21"/>
        <v>-0.26474926253687325</v>
      </c>
      <c r="L47" s="40">
        <v>11087</v>
      </c>
      <c r="M47" s="40">
        <f t="shared" si="23"/>
        <v>44</v>
      </c>
      <c r="N47" s="70">
        <f t="shared" si="15"/>
        <v>-16.431818181818183</v>
      </c>
      <c r="O47" s="40"/>
      <c r="P47" s="40">
        <f t="shared" si="14"/>
        <v>9.5739282963977068</v>
      </c>
      <c r="Q47" s="40">
        <v>7</v>
      </c>
      <c r="R47" s="72">
        <v>298</v>
      </c>
      <c r="T47" s="68">
        <v>3</v>
      </c>
    </row>
    <row r="48" spans="1:20" ht="28" x14ac:dyDescent="0.15">
      <c r="A48" s="35" t="s">
        <v>64</v>
      </c>
      <c r="B48" s="34" t="s">
        <v>29</v>
      </c>
      <c r="C48" s="35">
        <v>23612</v>
      </c>
      <c r="D48" s="71">
        <f t="shared" ref="D48:D55" si="24">C48-C47</f>
        <v>238</v>
      </c>
      <c r="E48" s="35">
        <f t="shared" si="9"/>
        <v>34</v>
      </c>
      <c r="F48" s="35">
        <v>107357</v>
      </c>
      <c r="G48" s="35">
        <v>11257</v>
      </c>
      <c r="H48" s="71">
        <v>3600</v>
      </c>
      <c r="I48" s="35">
        <f>I47+1478</f>
        <v>214172</v>
      </c>
      <c r="J48" s="35">
        <v>1478</v>
      </c>
      <c r="K48" s="55">
        <f t="shared" si="21"/>
        <v>8.2543978349120417E-2</v>
      </c>
      <c r="L48" s="35">
        <f>L47+23</f>
        <v>11110</v>
      </c>
      <c r="M48" s="35">
        <f t="shared" si="23"/>
        <v>23</v>
      </c>
      <c r="N48" s="70">
        <f t="shared" si="15"/>
        <v>-0.91304347826086962</v>
      </c>
      <c r="O48" s="35"/>
      <c r="P48" s="35">
        <f t="shared" si="14"/>
        <v>9.5409961036760969</v>
      </c>
      <c r="Q48" s="35">
        <v>5</v>
      </c>
      <c r="R48" s="71">
        <v>295</v>
      </c>
      <c r="S48" s="58"/>
      <c r="T48" s="58">
        <v>5</v>
      </c>
    </row>
    <row r="49" spans="1:21" ht="28" x14ac:dyDescent="0.15">
      <c r="A49" s="35" t="s">
        <v>65</v>
      </c>
      <c r="B49" s="34" t="s">
        <v>29</v>
      </c>
      <c r="C49" s="35">
        <v>23947</v>
      </c>
      <c r="D49" s="71">
        <f t="shared" si="24"/>
        <v>335</v>
      </c>
      <c r="E49" s="35">
        <f t="shared" si="9"/>
        <v>47.857142857142854</v>
      </c>
      <c r="F49" s="35">
        <v>149305</v>
      </c>
      <c r="G49" s="35">
        <v>15781</v>
      </c>
      <c r="H49" s="71">
        <v>5396</v>
      </c>
      <c r="I49" s="35">
        <f>I48+1478</f>
        <v>215650</v>
      </c>
      <c r="J49" s="35">
        <v>2391</v>
      </c>
      <c r="K49" s="55">
        <f t="shared" si="21"/>
        <v>0.38184859891258882</v>
      </c>
      <c r="L49" s="35">
        <f>L48+23</f>
        <v>11133</v>
      </c>
      <c r="M49" s="35">
        <f t="shared" si="23"/>
        <v>23</v>
      </c>
      <c r="N49" s="69">
        <f>100%-M47/M48</f>
        <v>-0.91304347826086962</v>
      </c>
      <c r="O49" s="35"/>
      <c r="P49" s="35">
        <f t="shared" si="14"/>
        <v>9.4702050361214347</v>
      </c>
      <c r="Q49" s="35">
        <v>11</v>
      </c>
      <c r="R49" s="71">
        <v>412</v>
      </c>
      <c r="S49" s="36"/>
      <c r="T49" s="58">
        <v>1</v>
      </c>
    </row>
    <row r="50" spans="1:21" ht="28" x14ac:dyDescent="0.15">
      <c r="A50" s="35" t="s">
        <v>66</v>
      </c>
      <c r="B50" s="34" t="s">
        <v>29</v>
      </c>
      <c r="C50" s="35">
        <v>24094</v>
      </c>
      <c r="D50" s="71">
        <f t="shared" si="24"/>
        <v>147</v>
      </c>
      <c r="E50" s="35">
        <f t="shared" si="9"/>
        <v>21</v>
      </c>
      <c r="F50" s="35">
        <v>127913</v>
      </c>
      <c r="G50" s="35">
        <v>14698</v>
      </c>
      <c r="H50" s="76">
        <v>4369</v>
      </c>
      <c r="I50" s="35">
        <f t="shared" ref="I50:I55" si="25">I49+J50</f>
        <v>217815</v>
      </c>
      <c r="J50" s="35">
        <v>2165</v>
      </c>
      <c r="K50" s="55">
        <f t="shared" si="21"/>
        <v>-0.10438799076212479</v>
      </c>
      <c r="L50" s="35">
        <f t="shared" ref="L50:L55" si="26">L49+M50</f>
        <v>11209</v>
      </c>
      <c r="M50" s="35">
        <v>76</v>
      </c>
      <c r="N50" s="69">
        <f t="shared" ref="N50:N55" si="27">100%-M49/M50</f>
        <v>0.69736842105263164</v>
      </c>
      <c r="O50" s="35"/>
      <c r="P50" s="35">
        <f t="shared" si="14"/>
        <v>9.5054370382667877</v>
      </c>
      <c r="Q50" s="35">
        <v>6</v>
      </c>
      <c r="R50" s="71">
        <v>375</v>
      </c>
      <c r="S50" s="58"/>
      <c r="T50" s="58">
        <v>1</v>
      </c>
    </row>
    <row r="51" spans="1:21" ht="28" x14ac:dyDescent="0.15">
      <c r="A51" s="35" t="s">
        <v>67</v>
      </c>
      <c r="B51" s="34" t="s">
        <v>29</v>
      </c>
      <c r="C51" s="35">
        <v>24198</v>
      </c>
      <c r="D51" s="71">
        <f t="shared" si="24"/>
        <v>104</v>
      </c>
      <c r="E51" s="35">
        <f>D51/7</f>
        <v>14.857142857142858</v>
      </c>
      <c r="F51" s="35">
        <v>96453</v>
      </c>
      <c r="G51" s="35">
        <v>13218</v>
      </c>
      <c r="H51" s="76">
        <v>3272</v>
      </c>
      <c r="I51" s="35">
        <f t="shared" si="25"/>
        <v>220197</v>
      </c>
      <c r="J51" s="35">
        <v>2382</v>
      </c>
      <c r="K51" s="55">
        <f t="shared" si="21"/>
        <v>9.1099916036943784E-2</v>
      </c>
      <c r="L51" s="35">
        <f t="shared" si="26"/>
        <v>11280</v>
      </c>
      <c r="M51" s="35">
        <v>71</v>
      </c>
      <c r="N51" s="69">
        <f t="shared" si="27"/>
        <v>-7.0422535211267512E-2</v>
      </c>
      <c r="O51" s="35"/>
      <c r="P51" s="35">
        <f>(L51+I51)/C51</f>
        <v>9.5659558641210012</v>
      </c>
      <c r="Q51" s="35">
        <v>6</v>
      </c>
      <c r="R51" s="76">
        <v>291</v>
      </c>
      <c r="S51" s="58"/>
      <c r="T51" s="58">
        <v>4</v>
      </c>
    </row>
    <row r="52" spans="1:21" ht="28" x14ac:dyDescent="0.15">
      <c r="A52" s="35" t="s">
        <v>21</v>
      </c>
      <c r="B52" s="34" t="s">
        <v>29</v>
      </c>
      <c r="C52" s="35">
        <v>24385</v>
      </c>
      <c r="D52" s="71">
        <f t="shared" si="24"/>
        <v>187</v>
      </c>
      <c r="E52" s="35">
        <f>D52/7</f>
        <v>26.714285714285715</v>
      </c>
      <c r="F52" s="35">
        <v>80336</v>
      </c>
      <c r="G52" s="35">
        <v>13433</v>
      </c>
      <c r="H52" s="76">
        <v>3330</v>
      </c>
      <c r="I52" s="35">
        <f t="shared" si="25"/>
        <v>221558</v>
      </c>
      <c r="J52" s="35">
        <v>1361</v>
      </c>
      <c r="K52" s="55">
        <f t="shared" si="21"/>
        <v>-0.75018368846436445</v>
      </c>
      <c r="L52" s="35">
        <f t="shared" si="26"/>
        <v>11302</v>
      </c>
      <c r="M52" s="35">
        <v>22</v>
      </c>
      <c r="N52" s="69">
        <f t="shared" si="27"/>
        <v>-2.2272727272727271</v>
      </c>
      <c r="O52" s="35"/>
      <c r="P52" s="35">
        <f>(L52+I52)/C52</f>
        <v>9.549313102316999</v>
      </c>
      <c r="Q52" s="35">
        <v>10</v>
      </c>
      <c r="R52" s="76">
        <v>295</v>
      </c>
      <c r="S52" s="58"/>
      <c r="T52" s="58">
        <v>5</v>
      </c>
    </row>
    <row r="53" spans="1:21" ht="28" x14ac:dyDescent="0.15">
      <c r="A53" s="35" t="s">
        <v>68</v>
      </c>
      <c r="B53" s="34" t="s">
        <v>29</v>
      </c>
      <c r="C53" s="74">
        <v>24922</v>
      </c>
      <c r="D53" s="71">
        <f t="shared" si="24"/>
        <v>537</v>
      </c>
      <c r="E53" s="35">
        <f>D53/7</f>
        <v>76.714285714285708</v>
      </c>
      <c r="F53" s="74">
        <v>156485</v>
      </c>
      <c r="G53" s="74">
        <v>16157</v>
      </c>
      <c r="H53" s="77">
        <v>6863</v>
      </c>
      <c r="I53" s="35">
        <f t="shared" si="25"/>
        <v>223349</v>
      </c>
      <c r="J53" s="74">
        <v>1791</v>
      </c>
      <c r="K53" s="55">
        <f t="shared" si="21"/>
        <v>0.24008933556672252</v>
      </c>
      <c r="L53" s="35">
        <f t="shared" si="26"/>
        <v>11341</v>
      </c>
      <c r="M53" s="74">
        <v>39</v>
      </c>
      <c r="N53" s="69">
        <f t="shared" si="27"/>
        <v>0.4358974358974359</v>
      </c>
      <c r="O53" s="74"/>
      <c r="P53" s="35">
        <f>(L53+I53)/C53</f>
        <v>9.4169809806596589</v>
      </c>
      <c r="Q53" s="74">
        <v>19</v>
      </c>
      <c r="R53" s="77">
        <v>534</v>
      </c>
      <c r="S53" s="75"/>
      <c r="T53" s="58">
        <v>8</v>
      </c>
    </row>
    <row r="54" spans="1:21" ht="28" x14ac:dyDescent="0.15">
      <c r="A54" s="35" t="s">
        <v>69</v>
      </c>
      <c r="B54" s="34" t="s">
        <v>29</v>
      </c>
      <c r="C54" s="35">
        <v>28683</v>
      </c>
      <c r="D54" s="71">
        <f t="shared" si="24"/>
        <v>3761</v>
      </c>
      <c r="E54" s="35">
        <f>D54/7</f>
        <v>537.28571428571433</v>
      </c>
      <c r="F54" s="35">
        <v>208290</v>
      </c>
      <c r="G54" s="35">
        <v>27055</v>
      </c>
      <c r="H54" s="76">
        <v>17330</v>
      </c>
      <c r="I54" s="35">
        <f t="shared" si="25"/>
        <v>226354</v>
      </c>
      <c r="J54" s="35">
        <v>3005</v>
      </c>
      <c r="K54" s="55">
        <f t="shared" si="21"/>
        <v>0.40399334442595669</v>
      </c>
      <c r="L54" s="35">
        <f t="shared" si="26"/>
        <v>14620</v>
      </c>
      <c r="M54" s="35">
        <v>3279</v>
      </c>
      <c r="N54" s="69">
        <f t="shared" si="27"/>
        <v>0.98810612991765778</v>
      </c>
      <c r="O54" s="35"/>
      <c r="P54" s="35">
        <f>(L54+I54)/C54</f>
        <v>8.4012829899243453</v>
      </c>
      <c r="Q54" s="35">
        <v>22</v>
      </c>
      <c r="R54" s="76">
        <v>2086</v>
      </c>
      <c r="S54" s="58"/>
      <c r="T54" s="58">
        <v>3</v>
      </c>
      <c r="U54" s="65"/>
    </row>
    <row r="55" spans="1:21" ht="28" x14ac:dyDescent="0.15">
      <c r="A55" s="35" t="s">
        <v>70</v>
      </c>
      <c r="B55" s="34" t="s">
        <v>29</v>
      </c>
      <c r="C55" s="35">
        <v>30833</v>
      </c>
      <c r="D55" s="71">
        <f t="shared" si="24"/>
        <v>2150</v>
      </c>
      <c r="E55" s="35">
        <f>D55/7</f>
        <v>307.14285714285717</v>
      </c>
      <c r="F55" s="35">
        <v>231643</v>
      </c>
      <c r="G55" s="35">
        <v>24244</v>
      </c>
      <c r="H55" s="35">
        <v>14164</v>
      </c>
      <c r="I55" s="35">
        <f t="shared" si="25"/>
        <v>229258</v>
      </c>
      <c r="J55" s="35">
        <v>2904</v>
      </c>
      <c r="K55" s="55">
        <f t="shared" si="21"/>
        <v>-3.477961432506893E-2</v>
      </c>
      <c r="L55" s="35">
        <f t="shared" si="26"/>
        <v>16096</v>
      </c>
      <c r="M55" s="35">
        <v>1476</v>
      </c>
      <c r="N55" s="69">
        <f t="shared" si="27"/>
        <v>-1.2215447154471546</v>
      </c>
      <c r="O55" s="35"/>
      <c r="P55" s="35">
        <f>(L55+I55)/C55</f>
        <v>7.9575130541951804</v>
      </c>
      <c r="Q55" s="35">
        <v>28</v>
      </c>
      <c r="R55" s="35">
        <v>1919</v>
      </c>
      <c r="S55" s="58"/>
      <c r="T55" s="58">
        <v>0</v>
      </c>
    </row>
    <row r="56" spans="1:21" ht="13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21" ht="13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21" ht="13" x14ac:dyDescent="0.1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21" ht="13" x14ac:dyDescent="0.1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21" ht="13" x14ac:dyDescent="0.1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21" ht="13" x14ac:dyDescent="0.1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21" ht="13" x14ac:dyDescent="0.1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21" ht="13" x14ac:dyDescent="0.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21" ht="13" x14ac:dyDescent="0.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3" x14ac:dyDescent="0.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3" x14ac:dyDescent="0.1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3" x14ac:dyDescent="0.1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3" x14ac:dyDescent="0.1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3" x14ac:dyDescent="0.1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3" x14ac:dyDescent="0.1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3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3" x14ac:dyDescent="0.1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3" x14ac:dyDescent="0.1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3" x14ac:dyDescent="0.1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3" x14ac:dyDescent="0.1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3" x14ac:dyDescent="0.1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3" x14ac:dyDescent="0.1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3" x14ac:dyDescent="0.1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3" x14ac:dyDescent="0.1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3" x14ac:dyDescent="0.1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3" x14ac:dyDescent="0.1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3" x14ac:dyDescent="0.1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3" x14ac:dyDescent="0.1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3" x14ac:dyDescent="0.1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3" x14ac:dyDescent="0.1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3" x14ac:dyDescent="0.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3" x14ac:dyDescent="0.1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3" x14ac:dyDescent="0.1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3" x14ac:dyDescent="0.1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3" x14ac:dyDescent="0.1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3" x14ac:dyDescent="0.1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3" x14ac:dyDescent="0.1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ht="13" x14ac:dyDescent="0.1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13" x14ac:dyDescent="0.1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3" x14ac:dyDescent="0.1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3" x14ac:dyDescent="0.1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3" x14ac:dyDescent="0.1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3" x14ac:dyDescent="0.1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3" x14ac:dyDescent="0.1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3" x14ac:dyDescent="0.1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3" x14ac:dyDescent="0.1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3" x14ac:dyDescent="0.1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3" x14ac:dyDescent="0.1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3" x14ac:dyDescent="0.1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3" x14ac:dyDescent="0.1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3" x14ac:dyDescent="0.1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3" x14ac:dyDescent="0.1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3" x14ac:dyDescent="0.1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3" x14ac:dyDescent="0.1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3" x14ac:dyDescent="0.1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3" x14ac:dyDescent="0.1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3" x14ac:dyDescent="0.1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3" x14ac:dyDescent="0.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3" x14ac:dyDescent="0.1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3" x14ac:dyDescent="0.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3" x14ac:dyDescent="0.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3" x14ac:dyDescent="0.1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3" x14ac:dyDescent="0.1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3" x14ac:dyDescent="0.1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3" x14ac:dyDescent="0.1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3" x14ac:dyDescent="0.1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3" x14ac:dyDescent="0.1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3" x14ac:dyDescent="0.1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3" x14ac:dyDescent="0.1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3" x14ac:dyDescent="0.1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3" x14ac:dyDescent="0.1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3" x14ac:dyDescent="0.1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3" x14ac:dyDescent="0.1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3" x14ac:dyDescent="0.1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3" x14ac:dyDescent="0.1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3" x14ac:dyDescent="0.1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3" x14ac:dyDescent="0.1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3" x14ac:dyDescent="0.1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ht="13" x14ac:dyDescent="0.1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ht="13" x14ac:dyDescent="0.1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ht="13" x14ac:dyDescent="0.1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3" x14ac:dyDescent="0.1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18" ht="13" x14ac:dyDescent="0.1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1:18" ht="13" x14ac:dyDescent="0.1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ht="13" x14ac:dyDescent="0.1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</row>
    <row r="141" spans="1:18" ht="13" x14ac:dyDescent="0.1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</row>
    <row r="142" spans="1:18" ht="13" x14ac:dyDescent="0.1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3" x14ac:dyDescent="0.1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ht="13" x14ac:dyDescent="0.1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3" x14ac:dyDescent="0.1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3" x14ac:dyDescent="0.1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ht="13" x14ac:dyDescent="0.1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ht="13" x14ac:dyDescent="0.1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ht="13" x14ac:dyDescent="0.1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ht="13" x14ac:dyDescent="0.1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ht="13" x14ac:dyDescent="0.1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13" x14ac:dyDescent="0.1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ht="13" x14ac:dyDescent="0.1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ht="13" x14ac:dyDescent="0.1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ht="13" x14ac:dyDescent="0.1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ht="13" x14ac:dyDescent="0.1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ht="13" x14ac:dyDescent="0.1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ht="13" x14ac:dyDescent="0.1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ht="13" x14ac:dyDescent="0.1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ht="13" x14ac:dyDescent="0.1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3" x14ac:dyDescent="0.1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ht="13" x14ac:dyDescent="0.1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ht="13" x14ac:dyDescent="0.1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ht="13" x14ac:dyDescent="0.1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ht="13" x14ac:dyDescent="0.1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ht="13" x14ac:dyDescent="0.1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ht="13" x14ac:dyDescent="0.1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ht="13" x14ac:dyDescent="0.1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ht="13" x14ac:dyDescent="0.1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ht="13" x14ac:dyDescent="0.1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3" x14ac:dyDescent="0.1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ht="13" x14ac:dyDescent="0.1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ht="13" x14ac:dyDescent="0.1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ht="13" x14ac:dyDescent="0.1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ht="13" x14ac:dyDescent="0.1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ht="13" x14ac:dyDescent="0.1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ht="13" x14ac:dyDescent="0.1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3" x14ac:dyDescent="0.1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ht="13" x14ac:dyDescent="0.1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ht="13" x14ac:dyDescent="0.1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ht="13" x14ac:dyDescent="0.1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ht="13" x14ac:dyDescent="0.1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ht="13" x14ac:dyDescent="0.1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3" x14ac:dyDescent="0.1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3" x14ac:dyDescent="0.1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ht="13" x14ac:dyDescent="0.1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ht="13" x14ac:dyDescent="0.1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ht="13" x14ac:dyDescent="0.1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ht="13" x14ac:dyDescent="0.1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</row>
    <row r="190" spans="1:18" ht="13" x14ac:dyDescent="0.1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1:18" ht="13" x14ac:dyDescent="0.1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</row>
    <row r="192" spans="1:18" ht="13" x14ac:dyDescent="0.1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</row>
    <row r="193" spans="1:18" ht="13" x14ac:dyDescent="0.1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</row>
    <row r="194" spans="1:18" ht="13" x14ac:dyDescent="0.1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</row>
    <row r="195" spans="1:18" ht="13" x14ac:dyDescent="0.1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</row>
    <row r="196" spans="1:18" ht="13" x14ac:dyDescent="0.1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1:18" ht="13" x14ac:dyDescent="0.1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</row>
    <row r="198" spans="1:18" ht="13" x14ac:dyDescent="0.1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</row>
    <row r="199" spans="1:18" ht="13" x14ac:dyDescent="0.1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</row>
    <row r="200" spans="1:18" ht="13" x14ac:dyDescent="0.1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</row>
    <row r="201" spans="1:18" ht="13" x14ac:dyDescent="0.1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1:18" ht="13" x14ac:dyDescent="0.1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</row>
    <row r="203" spans="1:18" ht="13" x14ac:dyDescent="0.1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</row>
    <row r="204" spans="1:18" ht="13" x14ac:dyDescent="0.1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</row>
    <row r="205" spans="1:18" ht="13" x14ac:dyDescent="0.1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</row>
    <row r="206" spans="1:18" ht="13" x14ac:dyDescent="0.1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</row>
    <row r="207" spans="1:18" ht="13" x14ac:dyDescent="0.1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1:18" ht="13" x14ac:dyDescent="0.1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</row>
    <row r="209" spans="1:18" ht="13" x14ac:dyDescent="0.1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</row>
    <row r="210" spans="1:18" ht="13" x14ac:dyDescent="0.1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</row>
    <row r="211" spans="1:18" ht="13" x14ac:dyDescent="0.1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</row>
    <row r="212" spans="1:18" ht="13" x14ac:dyDescent="0.1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1:18" ht="13" x14ac:dyDescent="0.1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</row>
    <row r="214" spans="1:18" ht="13" x14ac:dyDescent="0.1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</row>
    <row r="215" spans="1:18" ht="13" x14ac:dyDescent="0.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</row>
    <row r="216" spans="1:18" ht="13" x14ac:dyDescent="0.1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</row>
    <row r="217" spans="1:18" ht="13" x14ac:dyDescent="0.1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</row>
    <row r="218" spans="1:18" ht="13" x14ac:dyDescent="0.1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</row>
    <row r="219" spans="1:18" ht="13" x14ac:dyDescent="0.1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</row>
    <row r="220" spans="1:18" ht="13" x14ac:dyDescent="0.1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</row>
    <row r="221" spans="1:18" ht="13" x14ac:dyDescent="0.1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</row>
    <row r="222" spans="1:18" ht="13" x14ac:dyDescent="0.1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</row>
    <row r="223" spans="1:18" ht="13" x14ac:dyDescent="0.1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</row>
    <row r="224" spans="1:18" ht="13" x14ac:dyDescent="0.1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</row>
    <row r="225" spans="1:18" ht="13" x14ac:dyDescent="0.1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</row>
    <row r="226" spans="1:18" ht="13" x14ac:dyDescent="0.1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</row>
    <row r="227" spans="1:18" ht="13" x14ac:dyDescent="0.1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</row>
    <row r="228" spans="1:18" ht="13" x14ac:dyDescent="0.1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</row>
    <row r="229" spans="1:18" ht="13" x14ac:dyDescent="0.1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</row>
    <row r="230" spans="1:18" ht="13" x14ac:dyDescent="0.1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</row>
    <row r="231" spans="1:18" ht="13" x14ac:dyDescent="0.1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</row>
    <row r="232" spans="1:18" ht="13" x14ac:dyDescent="0.1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</row>
    <row r="233" spans="1:18" ht="13" x14ac:dyDescent="0.1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</row>
    <row r="234" spans="1:18" ht="13" x14ac:dyDescent="0.1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</row>
    <row r="235" spans="1:18" ht="13" x14ac:dyDescent="0.1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</row>
    <row r="236" spans="1:18" ht="13" x14ac:dyDescent="0.1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</row>
    <row r="237" spans="1:18" ht="13" x14ac:dyDescent="0.1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</row>
    <row r="238" spans="1:18" ht="13" x14ac:dyDescent="0.1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</row>
    <row r="239" spans="1:18" ht="13" x14ac:dyDescent="0.1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</row>
    <row r="240" spans="1:18" ht="13" x14ac:dyDescent="0.1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</row>
    <row r="241" spans="1:18" ht="13" x14ac:dyDescent="0.1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</row>
    <row r="242" spans="1:18" ht="13" x14ac:dyDescent="0.1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</row>
    <row r="243" spans="1:18" ht="13" x14ac:dyDescent="0.1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1:18" ht="13" x14ac:dyDescent="0.1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</row>
    <row r="245" spans="1:18" ht="13" x14ac:dyDescent="0.1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</row>
    <row r="246" spans="1:18" ht="13" x14ac:dyDescent="0.1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</row>
    <row r="247" spans="1:18" ht="13" x14ac:dyDescent="0.1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</row>
    <row r="248" spans="1:18" ht="13" x14ac:dyDescent="0.1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1:18" ht="13" x14ac:dyDescent="0.1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</row>
    <row r="250" spans="1:18" ht="13" x14ac:dyDescent="0.1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</row>
    <row r="251" spans="1:18" ht="13" x14ac:dyDescent="0.1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</row>
    <row r="252" spans="1:18" ht="13" x14ac:dyDescent="0.1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</row>
    <row r="253" spans="1:18" ht="13" x14ac:dyDescent="0.1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</row>
    <row r="254" spans="1:18" ht="13" x14ac:dyDescent="0.1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1:18" ht="13" x14ac:dyDescent="0.1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</row>
    <row r="256" spans="1:18" ht="13" x14ac:dyDescent="0.1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</row>
    <row r="257" spans="1:18" ht="13" x14ac:dyDescent="0.1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</row>
    <row r="258" spans="1:18" ht="13" x14ac:dyDescent="0.1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</row>
    <row r="259" spans="1:18" ht="13" x14ac:dyDescent="0.1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1:18" ht="13" x14ac:dyDescent="0.1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</row>
    <row r="261" spans="1:18" ht="13" x14ac:dyDescent="0.1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</row>
    <row r="262" spans="1:18" ht="13" x14ac:dyDescent="0.1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</row>
    <row r="263" spans="1:18" ht="13" x14ac:dyDescent="0.1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</row>
    <row r="264" spans="1:18" ht="13" x14ac:dyDescent="0.1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</row>
    <row r="265" spans="1:18" ht="13" x14ac:dyDescent="0.1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1:18" ht="13" x14ac:dyDescent="0.1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</row>
    <row r="267" spans="1:18" ht="13" x14ac:dyDescent="0.1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</row>
    <row r="268" spans="1:18" ht="13" x14ac:dyDescent="0.1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</row>
    <row r="269" spans="1:18" ht="13" x14ac:dyDescent="0.1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</row>
    <row r="270" spans="1:18" ht="13" x14ac:dyDescent="0.1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1:18" ht="13" x14ac:dyDescent="0.1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</row>
    <row r="272" spans="1:18" ht="13" x14ac:dyDescent="0.1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</row>
    <row r="273" spans="1:18" ht="13" x14ac:dyDescent="0.1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</row>
    <row r="274" spans="1:18" ht="13" x14ac:dyDescent="0.1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</row>
    <row r="275" spans="1:18" ht="13" x14ac:dyDescent="0.1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</row>
    <row r="276" spans="1:18" ht="13" x14ac:dyDescent="0.1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</row>
    <row r="277" spans="1:18" ht="13" x14ac:dyDescent="0.1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</row>
    <row r="278" spans="1:18" ht="13" x14ac:dyDescent="0.1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</row>
    <row r="279" spans="1:18" ht="13" x14ac:dyDescent="0.1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</row>
    <row r="280" spans="1:18" ht="13" x14ac:dyDescent="0.1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</row>
    <row r="281" spans="1:18" ht="13" x14ac:dyDescent="0.1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</row>
    <row r="282" spans="1:18" ht="13" x14ac:dyDescent="0.1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</row>
    <row r="283" spans="1:18" ht="13" x14ac:dyDescent="0.1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</row>
    <row r="284" spans="1:18" ht="13" x14ac:dyDescent="0.1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</row>
    <row r="285" spans="1:18" ht="13" x14ac:dyDescent="0.1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</row>
    <row r="286" spans="1:18" ht="13" x14ac:dyDescent="0.1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</row>
    <row r="287" spans="1:18" ht="13" x14ac:dyDescent="0.1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</row>
    <row r="288" spans="1:18" ht="13" x14ac:dyDescent="0.1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</row>
    <row r="289" spans="1:18" ht="13" x14ac:dyDescent="0.1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</row>
    <row r="290" spans="1:18" ht="13" x14ac:dyDescent="0.1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</row>
    <row r="291" spans="1:18" ht="13" x14ac:dyDescent="0.1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</row>
    <row r="292" spans="1:18" ht="13" x14ac:dyDescent="0.1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</row>
    <row r="293" spans="1:18" ht="13" x14ac:dyDescent="0.1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</row>
    <row r="294" spans="1:18" ht="13" x14ac:dyDescent="0.1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</row>
    <row r="295" spans="1:18" ht="13" x14ac:dyDescent="0.1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</row>
    <row r="296" spans="1:18" ht="13" x14ac:dyDescent="0.1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</row>
    <row r="297" spans="1:18" ht="13" x14ac:dyDescent="0.1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</row>
    <row r="298" spans="1:18" ht="13" x14ac:dyDescent="0.1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</row>
    <row r="299" spans="1:18" ht="13" x14ac:dyDescent="0.1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</row>
    <row r="300" spans="1:18" ht="13" x14ac:dyDescent="0.1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</row>
    <row r="301" spans="1:18" ht="13" x14ac:dyDescent="0.1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1:18" ht="13" x14ac:dyDescent="0.1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</row>
    <row r="303" spans="1:18" ht="13" x14ac:dyDescent="0.1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</row>
    <row r="304" spans="1:18" ht="13" x14ac:dyDescent="0.1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</row>
    <row r="305" spans="1:18" ht="13" x14ac:dyDescent="0.1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</row>
    <row r="306" spans="1:18" ht="13" x14ac:dyDescent="0.1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1:18" ht="13" x14ac:dyDescent="0.1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</row>
    <row r="308" spans="1:18" ht="13" x14ac:dyDescent="0.1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</row>
    <row r="309" spans="1:18" ht="13" x14ac:dyDescent="0.1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</row>
    <row r="310" spans="1:18" ht="13" x14ac:dyDescent="0.1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</row>
    <row r="311" spans="1:18" ht="13" x14ac:dyDescent="0.1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</row>
    <row r="312" spans="1:18" ht="13" x14ac:dyDescent="0.1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1:18" ht="13" x14ac:dyDescent="0.1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</row>
    <row r="314" spans="1:18" ht="13" x14ac:dyDescent="0.1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</row>
    <row r="315" spans="1:18" ht="13" x14ac:dyDescent="0.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</row>
    <row r="316" spans="1:18" ht="13" x14ac:dyDescent="0.1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</row>
    <row r="317" spans="1:18" ht="13" x14ac:dyDescent="0.1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1:18" ht="13" x14ac:dyDescent="0.1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</row>
    <row r="319" spans="1:18" ht="13" x14ac:dyDescent="0.1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</row>
    <row r="320" spans="1:18" ht="13" x14ac:dyDescent="0.1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</row>
    <row r="321" spans="1:18" ht="13" x14ac:dyDescent="0.1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</row>
    <row r="322" spans="1:18" ht="13" x14ac:dyDescent="0.1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</row>
    <row r="323" spans="1:18" ht="13" x14ac:dyDescent="0.1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1:18" ht="13" x14ac:dyDescent="0.1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</row>
    <row r="325" spans="1:18" ht="13" x14ac:dyDescent="0.1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</row>
    <row r="326" spans="1:18" ht="13" x14ac:dyDescent="0.1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</row>
    <row r="327" spans="1:18" ht="13" x14ac:dyDescent="0.1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</row>
    <row r="328" spans="1:18" ht="13" x14ac:dyDescent="0.1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1:18" ht="13" x14ac:dyDescent="0.1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</row>
    <row r="330" spans="1:18" ht="13" x14ac:dyDescent="0.1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</row>
    <row r="331" spans="1:18" ht="13" x14ac:dyDescent="0.1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</row>
    <row r="332" spans="1:18" ht="13" x14ac:dyDescent="0.1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</row>
    <row r="333" spans="1:18" ht="13" x14ac:dyDescent="0.1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</row>
    <row r="334" spans="1:18" ht="13" x14ac:dyDescent="0.1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</row>
    <row r="335" spans="1:18" ht="13" x14ac:dyDescent="0.1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</row>
    <row r="336" spans="1:18" ht="13" x14ac:dyDescent="0.1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</row>
    <row r="337" spans="1:18" ht="13" x14ac:dyDescent="0.1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</row>
    <row r="338" spans="1:18" ht="13" x14ac:dyDescent="0.1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</row>
    <row r="339" spans="1:18" ht="13" x14ac:dyDescent="0.1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</row>
    <row r="340" spans="1:18" ht="13" x14ac:dyDescent="0.1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</row>
    <row r="341" spans="1:18" ht="13" x14ac:dyDescent="0.1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</row>
    <row r="342" spans="1:18" ht="13" x14ac:dyDescent="0.1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</row>
    <row r="343" spans="1:18" ht="13" x14ac:dyDescent="0.1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</row>
    <row r="344" spans="1:18" ht="13" x14ac:dyDescent="0.1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</row>
    <row r="345" spans="1:18" ht="13" x14ac:dyDescent="0.1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</row>
    <row r="346" spans="1:18" ht="13" x14ac:dyDescent="0.1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</row>
    <row r="347" spans="1:18" ht="13" x14ac:dyDescent="0.1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</row>
    <row r="348" spans="1:18" ht="13" x14ac:dyDescent="0.1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</row>
    <row r="349" spans="1:18" ht="13" x14ac:dyDescent="0.1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</row>
    <row r="350" spans="1:18" ht="13" x14ac:dyDescent="0.1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</row>
    <row r="351" spans="1:18" ht="13" x14ac:dyDescent="0.1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</row>
    <row r="352" spans="1:18" ht="13" x14ac:dyDescent="0.1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</row>
    <row r="353" spans="1:18" ht="13" x14ac:dyDescent="0.1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</row>
    <row r="354" spans="1:18" ht="13" x14ac:dyDescent="0.1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</row>
    <row r="355" spans="1:18" ht="13" x14ac:dyDescent="0.1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</row>
    <row r="356" spans="1:18" ht="13" x14ac:dyDescent="0.1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</row>
    <row r="357" spans="1:18" ht="13" x14ac:dyDescent="0.1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</row>
    <row r="358" spans="1:18" ht="13" x14ac:dyDescent="0.1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</row>
    <row r="359" spans="1:18" ht="13" x14ac:dyDescent="0.1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1:18" ht="13" x14ac:dyDescent="0.1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</row>
    <row r="361" spans="1:18" ht="13" x14ac:dyDescent="0.1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</row>
    <row r="362" spans="1:18" ht="13" x14ac:dyDescent="0.1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</row>
    <row r="363" spans="1:18" ht="13" x14ac:dyDescent="0.1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</row>
    <row r="364" spans="1:18" ht="13" x14ac:dyDescent="0.1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1:18" ht="13" x14ac:dyDescent="0.1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</row>
    <row r="366" spans="1:18" ht="13" x14ac:dyDescent="0.1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</row>
    <row r="367" spans="1:18" ht="13" x14ac:dyDescent="0.1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</row>
    <row r="368" spans="1:18" ht="13" x14ac:dyDescent="0.1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</row>
    <row r="369" spans="1:18" ht="13" x14ac:dyDescent="0.1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</row>
    <row r="370" spans="1:18" ht="13" x14ac:dyDescent="0.1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1:18" ht="13" x14ac:dyDescent="0.1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</row>
    <row r="372" spans="1:18" ht="13" x14ac:dyDescent="0.1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</row>
    <row r="373" spans="1:18" ht="13" x14ac:dyDescent="0.1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</row>
    <row r="374" spans="1:18" ht="13" x14ac:dyDescent="0.1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</row>
    <row r="375" spans="1:18" ht="13" x14ac:dyDescent="0.1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1:18" ht="13" x14ac:dyDescent="0.1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</row>
    <row r="377" spans="1:18" ht="13" x14ac:dyDescent="0.1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</row>
    <row r="378" spans="1:18" ht="13" x14ac:dyDescent="0.1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</row>
    <row r="379" spans="1:18" ht="13" x14ac:dyDescent="0.1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</row>
    <row r="380" spans="1:18" ht="13" x14ac:dyDescent="0.1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</row>
    <row r="381" spans="1:18" ht="13" x14ac:dyDescent="0.1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1:18" ht="13" x14ac:dyDescent="0.1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</row>
    <row r="383" spans="1:18" ht="13" x14ac:dyDescent="0.1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</row>
    <row r="384" spans="1:18" ht="13" x14ac:dyDescent="0.1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</row>
    <row r="385" spans="1:18" ht="13" x14ac:dyDescent="0.1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</row>
    <row r="386" spans="1:18" ht="13" x14ac:dyDescent="0.1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</row>
    <row r="387" spans="1:18" ht="13" x14ac:dyDescent="0.1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</row>
    <row r="388" spans="1:18" ht="13" x14ac:dyDescent="0.1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</row>
    <row r="389" spans="1:18" ht="13" x14ac:dyDescent="0.1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</row>
    <row r="390" spans="1:18" ht="13" x14ac:dyDescent="0.1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</row>
    <row r="391" spans="1:18" ht="13" x14ac:dyDescent="0.1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</row>
    <row r="392" spans="1:18" ht="13" x14ac:dyDescent="0.1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</row>
    <row r="393" spans="1:18" ht="13" x14ac:dyDescent="0.1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</row>
    <row r="394" spans="1:18" ht="13" x14ac:dyDescent="0.1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1:18" ht="13" x14ac:dyDescent="0.1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</row>
    <row r="396" spans="1:18" ht="13" x14ac:dyDescent="0.1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</row>
    <row r="397" spans="1:18" ht="13" x14ac:dyDescent="0.1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</row>
    <row r="398" spans="1:18" ht="13" x14ac:dyDescent="0.1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</row>
    <row r="399" spans="1:18" ht="13" x14ac:dyDescent="0.1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1:18" ht="13" x14ac:dyDescent="0.1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</row>
    <row r="401" spans="1:18" ht="13" x14ac:dyDescent="0.1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</row>
    <row r="402" spans="1:18" ht="13" x14ac:dyDescent="0.1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</row>
    <row r="403" spans="1:18" ht="13" x14ac:dyDescent="0.1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</row>
    <row r="404" spans="1:18" ht="13" x14ac:dyDescent="0.1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</row>
    <row r="405" spans="1:18" ht="13" x14ac:dyDescent="0.1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1:18" ht="13" x14ac:dyDescent="0.1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</row>
    <row r="407" spans="1:18" ht="13" x14ac:dyDescent="0.1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</row>
    <row r="408" spans="1:18" ht="13" x14ac:dyDescent="0.1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</row>
    <row r="409" spans="1:18" ht="13" x14ac:dyDescent="0.1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</row>
    <row r="410" spans="1:18" ht="13" x14ac:dyDescent="0.1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1:18" ht="13" x14ac:dyDescent="0.1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</row>
    <row r="412" spans="1:18" ht="13" x14ac:dyDescent="0.1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</row>
    <row r="413" spans="1:18" ht="13" x14ac:dyDescent="0.1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</row>
    <row r="414" spans="1:18" ht="13" x14ac:dyDescent="0.1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</row>
    <row r="415" spans="1:18" ht="13" x14ac:dyDescent="0.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</row>
    <row r="416" spans="1:18" ht="13" x14ac:dyDescent="0.1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1:18" ht="13" x14ac:dyDescent="0.1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</row>
    <row r="418" spans="1:18" ht="13" x14ac:dyDescent="0.1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</row>
    <row r="419" spans="1:18" ht="13" x14ac:dyDescent="0.1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</row>
    <row r="420" spans="1:18" ht="13" x14ac:dyDescent="0.1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</row>
    <row r="421" spans="1:18" ht="13" x14ac:dyDescent="0.1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</row>
    <row r="422" spans="1:18" ht="13" x14ac:dyDescent="0.1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</row>
    <row r="423" spans="1:18" ht="13" x14ac:dyDescent="0.1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</row>
    <row r="424" spans="1:18" ht="13" x14ac:dyDescent="0.1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</row>
    <row r="425" spans="1:18" ht="13" x14ac:dyDescent="0.1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</row>
    <row r="426" spans="1:18" ht="13" x14ac:dyDescent="0.1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</row>
    <row r="427" spans="1:18" ht="13" x14ac:dyDescent="0.1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</row>
    <row r="428" spans="1:18" ht="13" x14ac:dyDescent="0.1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</row>
    <row r="429" spans="1:18" ht="13" x14ac:dyDescent="0.1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1:18" ht="13" x14ac:dyDescent="0.1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</row>
    <row r="431" spans="1:18" ht="13" x14ac:dyDescent="0.1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</row>
    <row r="432" spans="1:18" ht="13" x14ac:dyDescent="0.1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</row>
    <row r="433" spans="1:18" ht="13" x14ac:dyDescent="0.1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</row>
    <row r="434" spans="1:18" ht="13" x14ac:dyDescent="0.1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1:18" ht="13" x14ac:dyDescent="0.1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</row>
    <row r="436" spans="1:18" ht="13" x14ac:dyDescent="0.1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</row>
    <row r="437" spans="1:18" ht="13" x14ac:dyDescent="0.1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</row>
    <row r="438" spans="1:18" ht="13" x14ac:dyDescent="0.1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</row>
    <row r="439" spans="1:18" ht="13" x14ac:dyDescent="0.1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</row>
    <row r="440" spans="1:18" ht="13" x14ac:dyDescent="0.1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1:18" ht="13" x14ac:dyDescent="0.1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</row>
    <row r="442" spans="1:18" ht="13" x14ac:dyDescent="0.1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</row>
    <row r="443" spans="1:18" ht="13" x14ac:dyDescent="0.1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</row>
    <row r="444" spans="1:18" ht="13" x14ac:dyDescent="0.1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</row>
    <row r="445" spans="1:18" ht="13" x14ac:dyDescent="0.1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1:18" ht="13" x14ac:dyDescent="0.1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</row>
    <row r="447" spans="1:18" ht="13" x14ac:dyDescent="0.1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</row>
    <row r="448" spans="1:18" ht="13" x14ac:dyDescent="0.1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</row>
    <row r="449" spans="1:18" ht="13" x14ac:dyDescent="0.1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</row>
    <row r="450" spans="1:18" ht="13" x14ac:dyDescent="0.1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</row>
    <row r="451" spans="1:18" ht="13" x14ac:dyDescent="0.1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1:18" ht="13" x14ac:dyDescent="0.1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</row>
    <row r="453" spans="1:18" ht="13" x14ac:dyDescent="0.1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</row>
    <row r="454" spans="1:18" ht="13" x14ac:dyDescent="0.1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</row>
    <row r="455" spans="1:18" ht="13" x14ac:dyDescent="0.1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</row>
    <row r="456" spans="1:18" ht="13" x14ac:dyDescent="0.1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</row>
    <row r="457" spans="1:18" ht="13" x14ac:dyDescent="0.1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</row>
    <row r="458" spans="1:18" ht="13" x14ac:dyDescent="0.1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</row>
    <row r="459" spans="1:18" ht="13" x14ac:dyDescent="0.1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</row>
    <row r="460" spans="1:18" ht="13" x14ac:dyDescent="0.1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</row>
    <row r="461" spans="1:18" ht="13" x14ac:dyDescent="0.1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</row>
    <row r="462" spans="1:18" ht="13" x14ac:dyDescent="0.1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</row>
    <row r="463" spans="1:18" ht="13" x14ac:dyDescent="0.1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</row>
    <row r="464" spans="1:18" ht="13" x14ac:dyDescent="0.1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</row>
    <row r="465" spans="1:18" ht="13" x14ac:dyDescent="0.1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</row>
    <row r="466" spans="1:18" ht="13" x14ac:dyDescent="0.1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</row>
    <row r="467" spans="1:18" ht="13" x14ac:dyDescent="0.1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</row>
    <row r="468" spans="1:18" ht="13" x14ac:dyDescent="0.1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</row>
    <row r="469" spans="1:18" ht="13" x14ac:dyDescent="0.1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</row>
    <row r="470" spans="1:18" ht="13" x14ac:dyDescent="0.1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</row>
    <row r="471" spans="1:18" ht="13" x14ac:dyDescent="0.1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</row>
    <row r="472" spans="1:18" ht="13" x14ac:dyDescent="0.1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</row>
    <row r="473" spans="1:18" ht="13" x14ac:dyDescent="0.1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</row>
    <row r="474" spans="1:18" ht="13" x14ac:dyDescent="0.1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</row>
    <row r="475" spans="1:18" ht="13" x14ac:dyDescent="0.1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</row>
    <row r="476" spans="1:18" ht="13" x14ac:dyDescent="0.1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</row>
    <row r="477" spans="1:18" ht="13" x14ac:dyDescent="0.1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</row>
    <row r="478" spans="1:18" ht="13" x14ac:dyDescent="0.1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</row>
    <row r="479" spans="1:18" ht="13" x14ac:dyDescent="0.1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</row>
    <row r="480" spans="1:18" ht="13" x14ac:dyDescent="0.1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</row>
    <row r="481" spans="1:18" ht="13" x14ac:dyDescent="0.1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</row>
    <row r="482" spans="1:18" ht="13" x14ac:dyDescent="0.1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</row>
    <row r="483" spans="1:18" ht="13" x14ac:dyDescent="0.1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</row>
    <row r="484" spans="1:18" ht="13" x14ac:dyDescent="0.1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</row>
    <row r="485" spans="1:18" ht="13" x14ac:dyDescent="0.1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</row>
    <row r="486" spans="1:18" ht="13" x14ac:dyDescent="0.1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</row>
    <row r="487" spans="1:18" ht="13" x14ac:dyDescent="0.1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</row>
    <row r="488" spans="1:18" ht="13" x14ac:dyDescent="0.1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</row>
    <row r="489" spans="1:18" ht="13" x14ac:dyDescent="0.1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</row>
    <row r="490" spans="1:18" ht="13" x14ac:dyDescent="0.1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</row>
    <row r="491" spans="1:18" ht="13" x14ac:dyDescent="0.1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</row>
    <row r="492" spans="1:18" ht="13" x14ac:dyDescent="0.1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</row>
    <row r="493" spans="1:18" ht="13" x14ac:dyDescent="0.1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</row>
    <row r="494" spans="1:18" ht="13" x14ac:dyDescent="0.1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</row>
    <row r="495" spans="1:18" ht="13" x14ac:dyDescent="0.1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</row>
    <row r="496" spans="1:18" ht="13" x14ac:dyDescent="0.1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</row>
    <row r="497" spans="1:18" ht="13" x14ac:dyDescent="0.1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</row>
    <row r="498" spans="1:18" ht="13" x14ac:dyDescent="0.1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</row>
    <row r="499" spans="1:18" ht="13" x14ac:dyDescent="0.1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</row>
    <row r="500" spans="1:18" ht="13" x14ac:dyDescent="0.1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</row>
    <row r="501" spans="1:18" ht="13" x14ac:dyDescent="0.1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</row>
    <row r="502" spans="1:18" ht="13" x14ac:dyDescent="0.1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</row>
    <row r="503" spans="1:18" ht="13" x14ac:dyDescent="0.1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</row>
    <row r="504" spans="1:18" ht="13" x14ac:dyDescent="0.1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</row>
    <row r="505" spans="1:18" ht="13" x14ac:dyDescent="0.1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</row>
    <row r="506" spans="1:18" ht="13" x14ac:dyDescent="0.1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</row>
    <row r="507" spans="1:18" ht="13" x14ac:dyDescent="0.1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</row>
    <row r="508" spans="1:18" ht="13" x14ac:dyDescent="0.1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</row>
    <row r="509" spans="1:18" ht="13" x14ac:dyDescent="0.1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</row>
    <row r="510" spans="1:18" ht="13" x14ac:dyDescent="0.1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</row>
    <row r="511" spans="1:18" ht="13" x14ac:dyDescent="0.1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</row>
    <row r="512" spans="1:18" ht="13" x14ac:dyDescent="0.1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</row>
    <row r="513" spans="1:18" ht="13" x14ac:dyDescent="0.1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</row>
    <row r="514" spans="1:18" ht="13" x14ac:dyDescent="0.1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</row>
    <row r="515" spans="1:18" ht="13" x14ac:dyDescent="0.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</row>
    <row r="516" spans="1:18" ht="13" x14ac:dyDescent="0.1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ht="13" x14ac:dyDescent="0.1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ht="13" x14ac:dyDescent="0.1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ht="13" x14ac:dyDescent="0.1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</row>
    <row r="520" spans="1:18" ht="13" x14ac:dyDescent="0.1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</row>
    <row r="521" spans="1:18" ht="13" x14ac:dyDescent="0.1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</row>
    <row r="522" spans="1:18" ht="13" x14ac:dyDescent="0.1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</row>
    <row r="523" spans="1:18" ht="13" x14ac:dyDescent="0.1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</row>
    <row r="524" spans="1:18" ht="13" x14ac:dyDescent="0.1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</row>
    <row r="525" spans="1:18" ht="13" x14ac:dyDescent="0.1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</row>
    <row r="526" spans="1:18" ht="13" x14ac:dyDescent="0.1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</row>
    <row r="527" spans="1:18" ht="13" x14ac:dyDescent="0.1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</row>
    <row r="528" spans="1:18" ht="13" x14ac:dyDescent="0.1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</row>
    <row r="529" spans="1:18" ht="13" x14ac:dyDescent="0.1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</row>
    <row r="530" spans="1:18" ht="13" x14ac:dyDescent="0.1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</row>
    <row r="531" spans="1:18" ht="13" x14ac:dyDescent="0.1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</row>
    <row r="532" spans="1:18" ht="13" x14ac:dyDescent="0.1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</row>
    <row r="533" spans="1:18" ht="13" x14ac:dyDescent="0.1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</row>
    <row r="534" spans="1:18" ht="13" x14ac:dyDescent="0.1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</row>
    <row r="535" spans="1:18" ht="13" x14ac:dyDescent="0.1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</row>
    <row r="536" spans="1:18" ht="13" x14ac:dyDescent="0.1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</row>
    <row r="537" spans="1:18" ht="13" x14ac:dyDescent="0.1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</row>
    <row r="538" spans="1:18" ht="13" x14ac:dyDescent="0.1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</row>
    <row r="539" spans="1:18" ht="13" x14ac:dyDescent="0.1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</row>
    <row r="540" spans="1:18" ht="13" x14ac:dyDescent="0.1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</row>
    <row r="541" spans="1:18" ht="13" x14ac:dyDescent="0.1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</row>
    <row r="542" spans="1:18" ht="13" x14ac:dyDescent="0.1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</row>
    <row r="543" spans="1:18" ht="13" x14ac:dyDescent="0.1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</row>
    <row r="544" spans="1:18" ht="13" x14ac:dyDescent="0.1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</row>
    <row r="545" spans="1:18" ht="13" x14ac:dyDescent="0.1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</row>
    <row r="546" spans="1:18" ht="13" x14ac:dyDescent="0.1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</row>
    <row r="547" spans="1:18" ht="13" x14ac:dyDescent="0.1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</row>
    <row r="548" spans="1:18" ht="13" x14ac:dyDescent="0.1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</row>
    <row r="549" spans="1:18" ht="13" x14ac:dyDescent="0.1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</row>
    <row r="550" spans="1:18" ht="13" x14ac:dyDescent="0.1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</row>
    <row r="551" spans="1:18" ht="13" x14ac:dyDescent="0.1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</row>
    <row r="552" spans="1:18" ht="13" x14ac:dyDescent="0.1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</row>
    <row r="553" spans="1:18" ht="13" x14ac:dyDescent="0.1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</row>
    <row r="554" spans="1:18" ht="13" x14ac:dyDescent="0.1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</row>
    <row r="555" spans="1:18" ht="13" x14ac:dyDescent="0.1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</row>
    <row r="556" spans="1:18" ht="13" x14ac:dyDescent="0.1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</row>
    <row r="557" spans="1:18" ht="13" x14ac:dyDescent="0.1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</row>
    <row r="558" spans="1:18" ht="13" x14ac:dyDescent="0.1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</row>
    <row r="559" spans="1:18" ht="13" x14ac:dyDescent="0.1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</row>
    <row r="560" spans="1:18" ht="13" x14ac:dyDescent="0.1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</row>
    <row r="561" spans="1:18" ht="13" x14ac:dyDescent="0.1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</row>
    <row r="562" spans="1:18" ht="13" x14ac:dyDescent="0.1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</row>
    <row r="563" spans="1:18" ht="13" x14ac:dyDescent="0.1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</row>
    <row r="564" spans="1:18" ht="13" x14ac:dyDescent="0.1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</row>
    <row r="565" spans="1:18" ht="13" x14ac:dyDescent="0.1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</row>
    <row r="566" spans="1:18" ht="13" x14ac:dyDescent="0.1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</row>
    <row r="567" spans="1:18" ht="13" x14ac:dyDescent="0.1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</row>
    <row r="568" spans="1:18" ht="13" x14ac:dyDescent="0.1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</row>
    <row r="569" spans="1:18" ht="13" x14ac:dyDescent="0.1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</row>
    <row r="570" spans="1:18" ht="13" x14ac:dyDescent="0.1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</row>
    <row r="571" spans="1:18" ht="13" x14ac:dyDescent="0.1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</row>
    <row r="572" spans="1:18" ht="13" x14ac:dyDescent="0.1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</row>
    <row r="573" spans="1:18" ht="13" x14ac:dyDescent="0.1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</row>
    <row r="574" spans="1:18" ht="13" x14ac:dyDescent="0.1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</row>
    <row r="575" spans="1:18" ht="13" x14ac:dyDescent="0.1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</row>
    <row r="576" spans="1:18" ht="13" x14ac:dyDescent="0.1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</row>
    <row r="577" spans="1:18" ht="13" x14ac:dyDescent="0.1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</row>
    <row r="578" spans="1:18" ht="13" x14ac:dyDescent="0.1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</row>
    <row r="579" spans="1:18" ht="13" x14ac:dyDescent="0.1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</row>
    <row r="580" spans="1:18" ht="13" x14ac:dyDescent="0.1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</row>
    <row r="581" spans="1:18" ht="13" x14ac:dyDescent="0.1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</row>
    <row r="582" spans="1:18" ht="13" x14ac:dyDescent="0.1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</row>
    <row r="583" spans="1:18" ht="13" x14ac:dyDescent="0.1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</row>
    <row r="584" spans="1:18" ht="13" x14ac:dyDescent="0.1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</row>
    <row r="585" spans="1:18" ht="13" x14ac:dyDescent="0.1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</row>
    <row r="586" spans="1:18" ht="13" x14ac:dyDescent="0.1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</row>
    <row r="587" spans="1:18" ht="13" x14ac:dyDescent="0.1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</row>
    <row r="588" spans="1:18" ht="13" x14ac:dyDescent="0.1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</row>
    <row r="589" spans="1:18" ht="13" x14ac:dyDescent="0.1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</row>
    <row r="590" spans="1:18" ht="13" x14ac:dyDescent="0.1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</row>
    <row r="591" spans="1:18" ht="13" x14ac:dyDescent="0.1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</row>
    <row r="592" spans="1:18" ht="13" x14ac:dyDescent="0.1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</row>
    <row r="593" spans="1:18" ht="13" x14ac:dyDescent="0.1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</row>
    <row r="594" spans="1:18" ht="13" x14ac:dyDescent="0.1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</row>
    <row r="595" spans="1:18" ht="13" x14ac:dyDescent="0.1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</row>
    <row r="596" spans="1:18" ht="13" x14ac:dyDescent="0.1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</row>
    <row r="597" spans="1:18" ht="13" x14ac:dyDescent="0.1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</row>
    <row r="598" spans="1:18" ht="13" x14ac:dyDescent="0.1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</row>
    <row r="599" spans="1:18" ht="13" x14ac:dyDescent="0.1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</row>
    <row r="600" spans="1:18" ht="13" x14ac:dyDescent="0.1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</row>
    <row r="601" spans="1:18" ht="13" x14ac:dyDescent="0.1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</row>
    <row r="602" spans="1:18" ht="13" x14ac:dyDescent="0.1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</row>
    <row r="603" spans="1:18" ht="13" x14ac:dyDescent="0.1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</row>
    <row r="604" spans="1:18" ht="13" x14ac:dyDescent="0.1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</row>
    <row r="605" spans="1:18" ht="13" x14ac:dyDescent="0.1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</row>
    <row r="606" spans="1:18" ht="13" x14ac:dyDescent="0.1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</row>
    <row r="607" spans="1:18" ht="13" x14ac:dyDescent="0.1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</row>
    <row r="608" spans="1:18" ht="13" x14ac:dyDescent="0.1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</row>
    <row r="609" spans="1:18" ht="13" x14ac:dyDescent="0.1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</row>
    <row r="610" spans="1:18" ht="13" x14ac:dyDescent="0.1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</row>
    <row r="611" spans="1:18" ht="13" x14ac:dyDescent="0.1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</row>
    <row r="612" spans="1:18" ht="13" x14ac:dyDescent="0.1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</row>
    <row r="613" spans="1:18" ht="13" x14ac:dyDescent="0.1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</row>
    <row r="614" spans="1:18" ht="13" x14ac:dyDescent="0.1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</row>
    <row r="615" spans="1:18" ht="13" x14ac:dyDescent="0.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</row>
    <row r="616" spans="1:18" ht="13" x14ac:dyDescent="0.1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</row>
    <row r="617" spans="1:18" ht="13" x14ac:dyDescent="0.1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</row>
    <row r="618" spans="1:18" ht="13" x14ac:dyDescent="0.1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</row>
    <row r="619" spans="1:18" ht="13" x14ac:dyDescent="0.1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</row>
    <row r="620" spans="1:18" ht="13" x14ac:dyDescent="0.1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</row>
    <row r="621" spans="1:18" ht="13" x14ac:dyDescent="0.1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</row>
    <row r="622" spans="1:18" ht="13" x14ac:dyDescent="0.1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</row>
    <row r="623" spans="1:18" ht="13" x14ac:dyDescent="0.1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</row>
    <row r="624" spans="1:18" ht="13" x14ac:dyDescent="0.1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</row>
    <row r="625" spans="1:18" ht="13" x14ac:dyDescent="0.1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</row>
    <row r="626" spans="1:18" ht="13" x14ac:dyDescent="0.1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</row>
    <row r="627" spans="1:18" ht="13" x14ac:dyDescent="0.1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</row>
    <row r="628" spans="1:18" ht="13" x14ac:dyDescent="0.1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</row>
    <row r="629" spans="1:18" ht="13" x14ac:dyDescent="0.1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</row>
    <row r="630" spans="1:18" ht="13" x14ac:dyDescent="0.1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</row>
    <row r="631" spans="1:18" ht="13" x14ac:dyDescent="0.1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</row>
    <row r="632" spans="1:18" ht="13" x14ac:dyDescent="0.1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</row>
    <row r="633" spans="1:18" ht="13" x14ac:dyDescent="0.1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</row>
    <row r="634" spans="1:18" ht="13" x14ac:dyDescent="0.1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</row>
    <row r="635" spans="1:18" ht="13" x14ac:dyDescent="0.1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</row>
    <row r="636" spans="1:18" ht="13" x14ac:dyDescent="0.1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</row>
    <row r="637" spans="1:18" ht="13" x14ac:dyDescent="0.1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</row>
    <row r="638" spans="1:18" ht="13" x14ac:dyDescent="0.1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</row>
    <row r="639" spans="1:18" ht="13" x14ac:dyDescent="0.1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</row>
    <row r="640" spans="1:18" ht="13" x14ac:dyDescent="0.1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</row>
    <row r="641" spans="1:18" ht="13" x14ac:dyDescent="0.1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</row>
    <row r="642" spans="1:18" ht="13" x14ac:dyDescent="0.1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</row>
    <row r="643" spans="1:18" ht="13" x14ac:dyDescent="0.1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</row>
    <row r="644" spans="1:18" ht="13" x14ac:dyDescent="0.1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</row>
    <row r="645" spans="1:18" ht="13" x14ac:dyDescent="0.1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</row>
    <row r="646" spans="1:18" ht="13" x14ac:dyDescent="0.1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</row>
    <row r="647" spans="1:18" ht="13" x14ac:dyDescent="0.1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</row>
    <row r="648" spans="1:18" ht="13" x14ac:dyDescent="0.1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</row>
    <row r="649" spans="1:18" ht="13" x14ac:dyDescent="0.1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</row>
    <row r="650" spans="1:18" ht="13" x14ac:dyDescent="0.1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</row>
    <row r="651" spans="1:18" ht="13" x14ac:dyDescent="0.1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</row>
    <row r="652" spans="1:18" ht="13" x14ac:dyDescent="0.1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</row>
    <row r="653" spans="1:18" ht="13" x14ac:dyDescent="0.1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</row>
    <row r="654" spans="1:18" ht="13" x14ac:dyDescent="0.1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</row>
    <row r="655" spans="1:18" ht="13" x14ac:dyDescent="0.1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</row>
    <row r="656" spans="1:18" ht="13" x14ac:dyDescent="0.1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</row>
    <row r="657" spans="1:18" ht="13" x14ac:dyDescent="0.1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</row>
    <row r="658" spans="1:18" ht="13" x14ac:dyDescent="0.1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</row>
    <row r="659" spans="1:18" ht="13" x14ac:dyDescent="0.1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</row>
    <row r="660" spans="1:18" ht="13" x14ac:dyDescent="0.1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</row>
    <row r="661" spans="1:18" ht="13" x14ac:dyDescent="0.1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</row>
    <row r="662" spans="1:18" ht="13" x14ac:dyDescent="0.1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</row>
    <row r="663" spans="1:18" ht="13" x14ac:dyDescent="0.1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</row>
    <row r="664" spans="1:18" ht="13" x14ac:dyDescent="0.1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</row>
    <row r="665" spans="1:18" ht="13" x14ac:dyDescent="0.1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</row>
    <row r="666" spans="1:18" ht="13" x14ac:dyDescent="0.1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</row>
    <row r="667" spans="1:18" ht="13" x14ac:dyDescent="0.1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</row>
    <row r="668" spans="1:18" ht="13" x14ac:dyDescent="0.1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</row>
    <row r="669" spans="1:18" ht="13" x14ac:dyDescent="0.1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</row>
    <row r="670" spans="1:18" ht="13" x14ac:dyDescent="0.1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</row>
    <row r="671" spans="1:18" ht="13" x14ac:dyDescent="0.1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</row>
    <row r="672" spans="1:18" ht="13" x14ac:dyDescent="0.1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</row>
    <row r="673" spans="1:18" ht="13" x14ac:dyDescent="0.1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</row>
    <row r="674" spans="1:18" ht="13" x14ac:dyDescent="0.1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</row>
    <row r="675" spans="1:18" ht="13" x14ac:dyDescent="0.1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</row>
    <row r="676" spans="1:18" ht="13" x14ac:dyDescent="0.1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</row>
    <row r="677" spans="1:18" ht="13" x14ac:dyDescent="0.1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</row>
    <row r="678" spans="1:18" ht="13" x14ac:dyDescent="0.1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</row>
    <row r="679" spans="1:18" ht="13" x14ac:dyDescent="0.1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</row>
    <row r="680" spans="1:18" ht="13" x14ac:dyDescent="0.1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</row>
    <row r="681" spans="1:18" ht="13" x14ac:dyDescent="0.1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</row>
    <row r="682" spans="1:18" ht="13" x14ac:dyDescent="0.1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</row>
    <row r="683" spans="1:18" ht="13" x14ac:dyDescent="0.1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</row>
    <row r="684" spans="1:18" ht="13" x14ac:dyDescent="0.1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</row>
    <row r="685" spans="1:18" ht="13" x14ac:dyDescent="0.1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</row>
    <row r="686" spans="1:18" ht="13" x14ac:dyDescent="0.1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</row>
    <row r="687" spans="1:18" ht="13" x14ac:dyDescent="0.1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</row>
    <row r="688" spans="1:18" ht="13" x14ac:dyDescent="0.1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</row>
    <row r="689" spans="1:18" ht="13" x14ac:dyDescent="0.1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</row>
    <row r="690" spans="1:18" ht="13" x14ac:dyDescent="0.1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</row>
    <row r="691" spans="1:18" ht="13" x14ac:dyDescent="0.1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</row>
    <row r="692" spans="1:18" ht="13" x14ac:dyDescent="0.1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</row>
    <row r="693" spans="1:18" ht="13" x14ac:dyDescent="0.1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</row>
    <row r="694" spans="1:18" ht="13" x14ac:dyDescent="0.1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</row>
    <row r="695" spans="1:18" ht="13" x14ac:dyDescent="0.1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</row>
    <row r="696" spans="1:18" ht="13" x14ac:dyDescent="0.1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</row>
    <row r="697" spans="1:18" ht="13" x14ac:dyDescent="0.1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</row>
    <row r="698" spans="1:18" ht="13" x14ac:dyDescent="0.1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</row>
    <row r="699" spans="1:18" ht="13" x14ac:dyDescent="0.1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</row>
    <row r="700" spans="1:18" ht="13" x14ac:dyDescent="0.1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</row>
    <row r="701" spans="1:18" ht="13" x14ac:dyDescent="0.1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</row>
    <row r="702" spans="1:18" ht="13" x14ac:dyDescent="0.1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</row>
    <row r="703" spans="1:18" ht="13" x14ac:dyDescent="0.1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</row>
    <row r="704" spans="1:18" ht="13" x14ac:dyDescent="0.1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</row>
    <row r="705" spans="1:18" ht="13" x14ac:dyDescent="0.1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</row>
    <row r="706" spans="1:18" ht="13" x14ac:dyDescent="0.1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</row>
    <row r="707" spans="1:18" ht="13" x14ac:dyDescent="0.1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</row>
    <row r="708" spans="1:18" ht="13" x14ac:dyDescent="0.1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</row>
    <row r="709" spans="1:18" ht="13" x14ac:dyDescent="0.1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</row>
    <row r="710" spans="1:18" ht="13" x14ac:dyDescent="0.1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</row>
    <row r="711" spans="1:18" ht="13" x14ac:dyDescent="0.1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</row>
    <row r="712" spans="1:18" ht="13" x14ac:dyDescent="0.1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</row>
    <row r="713" spans="1:18" ht="13" x14ac:dyDescent="0.1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</row>
    <row r="714" spans="1:18" ht="13" x14ac:dyDescent="0.1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</row>
    <row r="715" spans="1:18" ht="13" x14ac:dyDescent="0.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</row>
    <row r="716" spans="1:18" ht="13" x14ac:dyDescent="0.1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</row>
    <row r="717" spans="1:18" ht="13" x14ac:dyDescent="0.1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</row>
    <row r="718" spans="1:18" ht="13" x14ac:dyDescent="0.1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</row>
    <row r="719" spans="1:18" ht="13" x14ac:dyDescent="0.1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</row>
    <row r="720" spans="1:18" ht="13" x14ac:dyDescent="0.1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</row>
    <row r="721" spans="1:18" ht="13" x14ac:dyDescent="0.1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</row>
    <row r="722" spans="1:18" ht="13" x14ac:dyDescent="0.1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</row>
    <row r="723" spans="1:18" ht="13" x14ac:dyDescent="0.1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</row>
    <row r="724" spans="1:18" ht="13" x14ac:dyDescent="0.1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</row>
    <row r="725" spans="1:18" ht="13" x14ac:dyDescent="0.1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</row>
    <row r="726" spans="1:18" ht="13" x14ac:dyDescent="0.1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</row>
    <row r="727" spans="1:18" ht="13" x14ac:dyDescent="0.1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</row>
    <row r="728" spans="1:18" ht="13" x14ac:dyDescent="0.1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</row>
    <row r="729" spans="1:18" ht="13" x14ac:dyDescent="0.1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</row>
    <row r="730" spans="1:18" ht="13" x14ac:dyDescent="0.1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</row>
    <row r="731" spans="1:18" ht="13" x14ac:dyDescent="0.1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</row>
    <row r="732" spans="1:18" ht="13" x14ac:dyDescent="0.1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</row>
    <row r="733" spans="1:18" ht="13" x14ac:dyDescent="0.1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</row>
    <row r="734" spans="1:18" ht="13" x14ac:dyDescent="0.1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</row>
    <row r="735" spans="1:18" ht="13" x14ac:dyDescent="0.1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</row>
    <row r="736" spans="1:18" ht="13" x14ac:dyDescent="0.1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</row>
    <row r="737" spans="1:18" ht="13" x14ac:dyDescent="0.1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</row>
    <row r="738" spans="1:18" ht="13" x14ac:dyDescent="0.1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</row>
    <row r="739" spans="1:18" ht="13" x14ac:dyDescent="0.1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</row>
    <row r="740" spans="1:18" ht="13" x14ac:dyDescent="0.1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</row>
    <row r="741" spans="1:18" ht="13" x14ac:dyDescent="0.1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</row>
    <row r="742" spans="1:18" ht="13" x14ac:dyDescent="0.1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</row>
    <row r="743" spans="1:18" ht="13" x14ac:dyDescent="0.1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</row>
    <row r="744" spans="1:18" ht="13" x14ac:dyDescent="0.1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</row>
    <row r="745" spans="1:18" ht="13" x14ac:dyDescent="0.1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</row>
    <row r="746" spans="1:18" ht="13" x14ac:dyDescent="0.1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</row>
    <row r="747" spans="1:18" ht="13" x14ac:dyDescent="0.1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</row>
    <row r="748" spans="1:18" ht="13" x14ac:dyDescent="0.1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</row>
    <row r="749" spans="1:18" ht="13" x14ac:dyDescent="0.1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</row>
    <row r="750" spans="1:18" ht="13" x14ac:dyDescent="0.1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</row>
    <row r="751" spans="1:18" ht="13" x14ac:dyDescent="0.1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</row>
    <row r="752" spans="1:18" ht="13" x14ac:dyDescent="0.1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</row>
    <row r="753" spans="1:18" ht="13" x14ac:dyDescent="0.1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</row>
    <row r="754" spans="1:18" ht="13" x14ac:dyDescent="0.1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</row>
    <row r="755" spans="1:18" ht="13" x14ac:dyDescent="0.1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</row>
    <row r="756" spans="1:18" ht="13" x14ac:dyDescent="0.1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</row>
    <row r="757" spans="1:18" ht="13" x14ac:dyDescent="0.1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</row>
    <row r="758" spans="1:18" ht="13" x14ac:dyDescent="0.1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</row>
    <row r="759" spans="1:18" ht="13" x14ac:dyDescent="0.1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</row>
    <row r="760" spans="1:18" ht="13" x14ac:dyDescent="0.1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</row>
    <row r="761" spans="1:18" ht="13" x14ac:dyDescent="0.1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</row>
    <row r="762" spans="1:18" ht="13" x14ac:dyDescent="0.1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</row>
    <row r="763" spans="1:18" ht="13" x14ac:dyDescent="0.1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</row>
    <row r="764" spans="1:18" ht="13" x14ac:dyDescent="0.1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</row>
    <row r="765" spans="1:18" ht="13" x14ac:dyDescent="0.1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</row>
    <row r="766" spans="1:18" ht="13" x14ac:dyDescent="0.1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</row>
    <row r="767" spans="1:18" ht="13" x14ac:dyDescent="0.1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</row>
    <row r="768" spans="1:18" ht="13" x14ac:dyDescent="0.1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</row>
    <row r="769" spans="1:18" ht="13" x14ac:dyDescent="0.1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</row>
    <row r="770" spans="1:18" ht="13" x14ac:dyDescent="0.1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</row>
    <row r="771" spans="1:18" ht="13" x14ac:dyDescent="0.1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</row>
    <row r="772" spans="1:18" ht="13" x14ac:dyDescent="0.1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</row>
    <row r="773" spans="1:18" ht="13" x14ac:dyDescent="0.1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</row>
    <row r="774" spans="1:18" ht="13" x14ac:dyDescent="0.1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</row>
    <row r="775" spans="1:18" ht="13" x14ac:dyDescent="0.1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</row>
    <row r="776" spans="1:18" ht="13" x14ac:dyDescent="0.1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</row>
    <row r="777" spans="1:18" ht="13" x14ac:dyDescent="0.1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</row>
    <row r="778" spans="1:18" ht="13" x14ac:dyDescent="0.1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</row>
    <row r="779" spans="1:18" ht="13" x14ac:dyDescent="0.1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</row>
    <row r="780" spans="1:18" ht="13" x14ac:dyDescent="0.1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</row>
    <row r="781" spans="1:18" ht="13" x14ac:dyDescent="0.1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</row>
    <row r="782" spans="1:18" ht="13" x14ac:dyDescent="0.1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</row>
    <row r="783" spans="1:18" ht="13" x14ac:dyDescent="0.1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</row>
    <row r="784" spans="1:18" ht="13" x14ac:dyDescent="0.1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</row>
    <row r="785" spans="1:18" ht="13" x14ac:dyDescent="0.1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</row>
    <row r="786" spans="1:18" ht="13" x14ac:dyDescent="0.1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</row>
    <row r="787" spans="1:18" ht="13" x14ac:dyDescent="0.1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</row>
    <row r="788" spans="1:18" ht="13" x14ac:dyDescent="0.1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</row>
    <row r="789" spans="1:18" ht="13" x14ac:dyDescent="0.1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</row>
    <row r="790" spans="1:18" ht="13" x14ac:dyDescent="0.1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</row>
    <row r="791" spans="1:18" ht="13" x14ac:dyDescent="0.1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</row>
    <row r="792" spans="1:18" ht="13" x14ac:dyDescent="0.1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</row>
    <row r="793" spans="1:18" ht="13" x14ac:dyDescent="0.1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</row>
    <row r="794" spans="1:18" ht="13" x14ac:dyDescent="0.1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</row>
    <row r="795" spans="1:18" ht="13" x14ac:dyDescent="0.1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</row>
    <row r="796" spans="1:18" ht="13" x14ac:dyDescent="0.1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</row>
    <row r="797" spans="1:18" ht="13" x14ac:dyDescent="0.1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</row>
    <row r="798" spans="1:18" ht="13" x14ac:dyDescent="0.1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</row>
    <row r="799" spans="1:18" ht="13" x14ac:dyDescent="0.1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</row>
    <row r="800" spans="1:18" ht="13" x14ac:dyDescent="0.1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</row>
    <row r="801" spans="1:18" ht="13" x14ac:dyDescent="0.1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</row>
    <row r="802" spans="1:18" ht="13" x14ac:dyDescent="0.1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</row>
    <row r="803" spans="1:18" ht="13" x14ac:dyDescent="0.1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</row>
    <row r="804" spans="1:18" ht="13" x14ac:dyDescent="0.1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</row>
    <row r="805" spans="1:18" ht="13" x14ac:dyDescent="0.1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</row>
    <row r="806" spans="1:18" ht="13" x14ac:dyDescent="0.1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</row>
    <row r="807" spans="1:18" ht="13" x14ac:dyDescent="0.1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</row>
    <row r="808" spans="1:18" ht="13" x14ac:dyDescent="0.1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</row>
    <row r="809" spans="1:18" ht="13" x14ac:dyDescent="0.1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</row>
    <row r="810" spans="1:18" ht="13" x14ac:dyDescent="0.1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</row>
    <row r="811" spans="1:18" ht="13" x14ac:dyDescent="0.1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</row>
    <row r="812" spans="1:18" ht="13" x14ac:dyDescent="0.1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</row>
    <row r="813" spans="1:18" ht="13" x14ac:dyDescent="0.1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</row>
    <row r="814" spans="1:18" ht="13" x14ac:dyDescent="0.1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</row>
    <row r="815" spans="1:18" ht="13" x14ac:dyDescent="0.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</row>
    <row r="816" spans="1:18" ht="13" x14ac:dyDescent="0.1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</row>
    <row r="817" spans="1:18" ht="13" x14ac:dyDescent="0.1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</row>
    <row r="818" spans="1:18" ht="13" x14ac:dyDescent="0.1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</row>
    <row r="819" spans="1:18" ht="13" x14ac:dyDescent="0.1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</row>
    <row r="820" spans="1:18" ht="13" x14ac:dyDescent="0.1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</row>
    <row r="821" spans="1:18" ht="13" x14ac:dyDescent="0.1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</row>
    <row r="822" spans="1:18" ht="13" x14ac:dyDescent="0.1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</row>
    <row r="823" spans="1:18" ht="13" x14ac:dyDescent="0.1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</row>
    <row r="824" spans="1:18" ht="13" x14ac:dyDescent="0.1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</row>
    <row r="825" spans="1:18" ht="13" x14ac:dyDescent="0.1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</row>
    <row r="826" spans="1:18" ht="13" x14ac:dyDescent="0.1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</row>
    <row r="827" spans="1:18" ht="13" x14ac:dyDescent="0.1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</row>
    <row r="828" spans="1:18" ht="13" x14ac:dyDescent="0.1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</row>
    <row r="829" spans="1:18" ht="13" x14ac:dyDescent="0.1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</row>
    <row r="830" spans="1:18" ht="13" x14ac:dyDescent="0.1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</row>
    <row r="831" spans="1:18" ht="13" x14ac:dyDescent="0.1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</row>
    <row r="832" spans="1:18" ht="13" x14ac:dyDescent="0.1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</row>
    <row r="833" spans="1:18" ht="13" x14ac:dyDescent="0.1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</row>
    <row r="834" spans="1:18" ht="13" x14ac:dyDescent="0.1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</row>
    <row r="835" spans="1:18" ht="13" x14ac:dyDescent="0.1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</row>
    <row r="836" spans="1:18" ht="13" x14ac:dyDescent="0.1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</row>
    <row r="837" spans="1:18" ht="13" x14ac:dyDescent="0.1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</row>
    <row r="838" spans="1:18" ht="13" x14ac:dyDescent="0.1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</row>
    <row r="839" spans="1:18" ht="13" x14ac:dyDescent="0.1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</row>
    <row r="840" spans="1:18" ht="13" x14ac:dyDescent="0.1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</row>
    <row r="841" spans="1:18" ht="13" x14ac:dyDescent="0.1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</row>
    <row r="842" spans="1:18" ht="13" x14ac:dyDescent="0.1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</row>
    <row r="843" spans="1:18" ht="13" x14ac:dyDescent="0.1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</row>
    <row r="844" spans="1:18" ht="13" x14ac:dyDescent="0.1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</row>
    <row r="845" spans="1:18" ht="13" x14ac:dyDescent="0.1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</row>
    <row r="846" spans="1:18" ht="13" x14ac:dyDescent="0.1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</row>
    <row r="847" spans="1:18" ht="13" x14ac:dyDescent="0.1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</row>
    <row r="848" spans="1:18" ht="13" x14ac:dyDescent="0.1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</row>
    <row r="849" spans="1:18" ht="13" x14ac:dyDescent="0.1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</row>
    <row r="850" spans="1:18" ht="13" x14ac:dyDescent="0.1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</row>
    <row r="851" spans="1:18" ht="13" x14ac:dyDescent="0.1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</row>
    <row r="852" spans="1:18" ht="13" x14ac:dyDescent="0.1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</row>
    <row r="853" spans="1:18" ht="13" x14ac:dyDescent="0.1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</row>
    <row r="854" spans="1:18" ht="13" x14ac:dyDescent="0.1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</row>
    <row r="855" spans="1:18" ht="13" x14ac:dyDescent="0.1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</row>
    <row r="856" spans="1:18" ht="13" x14ac:dyDescent="0.1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</row>
    <row r="857" spans="1:18" ht="13" x14ac:dyDescent="0.1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</row>
    <row r="858" spans="1:18" ht="13" x14ac:dyDescent="0.1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</row>
    <row r="859" spans="1:18" ht="13" x14ac:dyDescent="0.1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</row>
    <row r="860" spans="1:18" ht="13" x14ac:dyDescent="0.1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</row>
    <row r="861" spans="1:18" ht="13" x14ac:dyDescent="0.1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</row>
    <row r="862" spans="1:18" ht="13" x14ac:dyDescent="0.1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</row>
    <row r="863" spans="1:18" ht="13" x14ac:dyDescent="0.1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</row>
    <row r="864" spans="1:18" ht="13" x14ac:dyDescent="0.1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</row>
    <row r="865" spans="1:18" ht="13" x14ac:dyDescent="0.1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</row>
    <row r="866" spans="1:18" ht="13" x14ac:dyDescent="0.1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</row>
    <row r="867" spans="1:18" ht="13" x14ac:dyDescent="0.1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</row>
    <row r="868" spans="1:18" ht="13" x14ac:dyDescent="0.1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</row>
    <row r="869" spans="1:18" ht="13" x14ac:dyDescent="0.1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</row>
    <row r="870" spans="1:18" ht="13" x14ac:dyDescent="0.1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</row>
    <row r="871" spans="1:18" ht="13" x14ac:dyDescent="0.1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</row>
    <row r="872" spans="1:18" ht="13" x14ac:dyDescent="0.1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</row>
    <row r="873" spans="1:18" ht="13" x14ac:dyDescent="0.1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</row>
    <row r="874" spans="1:18" ht="13" x14ac:dyDescent="0.1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</row>
    <row r="875" spans="1:18" ht="13" x14ac:dyDescent="0.1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</row>
    <row r="876" spans="1:18" ht="13" x14ac:dyDescent="0.1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</row>
    <row r="877" spans="1:18" ht="13" x14ac:dyDescent="0.1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</row>
    <row r="878" spans="1:18" ht="13" x14ac:dyDescent="0.1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</row>
    <row r="879" spans="1:18" ht="13" x14ac:dyDescent="0.1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</row>
    <row r="880" spans="1:18" ht="13" x14ac:dyDescent="0.1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</row>
    <row r="881" spans="1:18" ht="13" x14ac:dyDescent="0.1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</row>
    <row r="882" spans="1:18" ht="13" x14ac:dyDescent="0.1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</row>
    <row r="883" spans="1:18" ht="13" x14ac:dyDescent="0.1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</row>
    <row r="884" spans="1:18" ht="13" x14ac:dyDescent="0.1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</row>
    <row r="885" spans="1:18" ht="13" x14ac:dyDescent="0.1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</row>
    <row r="886" spans="1:18" ht="13" x14ac:dyDescent="0.1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</row>
    <row r="887" spans="1:18" ht="13" x14ac:dyDescent="0.1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</row>
    <row r="888" spans="1:18" ht="13" x14ac:dyDescent="0.1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</row>
    <row r="889" spans="1:18" ht="13" x14ac:dyDescent="0.1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</row>
    <row r="890" spans="1:18" ht="13" x14ac:dyDescent="0.1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</row>
    <row r="891" spans="1:18" ht="13" x14ac:dyDescent="0.1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</row>
    <row r="892" spans="1:18" ht="13" x14ac:dyDescent="0.1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</row>
    <row r="893" spans="1:18" ht="13" x14ac:dyDescent="0.1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</row>
    <row r="894" spans="1:18" ht="13" x14ac:dyDescent="0.1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</row>
    <row r="895" spans="1:18" ht="13" x14ac:dyDescent="0.1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</row>
    <row r="896" spans="1:18" ht="13" x14ac:dyDescent="0.1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</row>
    <row r="897" spans="1:18" ht="13" x14ac:dyDescent="0.1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</row>
    <row r="898" spans="1:18" ht="13" x14ac:dyDescent="0.1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</row>
    <row r="899" spans="1:18" ht="13" x14ac:dyDescent="0.1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</row>
    <row r="900" spans="1:18" ht="13" x14ac:dyDescent="0.1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</row>
    <row r="901" spans="1:18" ht="13" x14ac:dyDescent="0.1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</row>
    <row r="902" spans="1:18" ht="13" x14ac:dyDescent="0.1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</row>
    <row r="903" spans="1:18" ht="13" x14ac:dyDescent="0.1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</row>
    <row r="904" spans="1:18" ht="13" x14ac:dyDescent="0.1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</row>
    <row r="905" spans="1:18" ht="13" x14ac:dyDescent="0.1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</row>
    <row r="906" spans="1:18" ht="13" x14ac:dyDescent="0.1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</row>
    <row r="907" spans="1:18" ht="13" x14ac:dyDescent="0.1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</row>
    <row r="908" spans="1:18" ht="13" x14ac:dyDescent="0.1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</row>
    <row r="909" spans="1:18" ht="13" x14ac:dyDescent="0.1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</row>
    <row r="910" spans="1:18" ht="13" x14ac:dyDescent="0.1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</row>
    <row r="911" spans="1:18" ht="13" x14ac:dyDescent="0.1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</row>
    <row r="912" spans="1:18" ht="13" x14ac:dyDescent="0.1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</row>
    <row r="913" spans="1:18" ht="13" x14ac:dyDescent="0.1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</row>
    <row r="914" spans="1:18" ht="13" x14ac:dyDescent="0.1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</row>
    <row r="915" spans="1:18" ht="13" x14ac:dyDescent="0.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</row>
    <row r="916" spans="1:18" ht="13" x14ac:dyDescent="0.1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</row>
    <row r="917" spans="1:18" ht="13" x14ac:dyDescent="0.1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</row>
    <row r="918" spans="1:18" ht="13" x14ac:dyDescent="0.1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</row>
    <row r="919" spans="1:18" ht="13" x14ac:dyDescent="0.1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</row>
    <row r="920" spans="1:18" ht="13" x14ac:dyDescent="0.1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</row>
    <row r="921" spans="1:18" ht="13" x14ac:dyDescent="0.1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</row>
    <row r="922" spans="1:18" ht="13" x14ac:dyDescent="0.1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</row>
    <row r="923" spans="1:18" ht="13" x14ac:dyDescent="0.1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</row>
    <row r="924" spans="1:18" ht="13" x14ac:dyDescent="0.1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</row>
    <row r="925" spans="1:18" ht="13" x14ac:dyDescent="0.1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</row>
    <row r="926" spans="1:18" ht="13" x14ac:dyDescent="0.1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</row>
    <row r="927" spans="1:18" ht="13" x14ac:dyDescent="0.1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</row>
    <row r="928" spans="1:18" ht="13" x14ac:dyDescent="0.1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</row>
    <row r="929" spans="1:18" ht="13" x14ac:dyDescent="0.1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</row>
    <row r="930" spans="1:18" ht="13" x14ac:dyDescent="0.1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</row>
    <row r="931" spans="1:18" ht="13" x14ac:dyDescent="0.1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</row>
    <row r="932" spans="1:18" ht="13" x14ac:dyDescent="0.1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</row>
    <row r="933" spans="1:18" ht="13" x14ac:dyDescent="0.1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</row>
    <row r="934" spans="1:18" ht="13" x14ac:dyDescent="0.1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</row>
    <row r="935" spans="1:18" ht="13" x14ac:dyDescent="0.1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</row>
    <row r="936" spans="1:18" ht="13" x14ac:dyDescent="0.1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</row>
    <row r="937" spans="1:18" ht="13" x14ac:dyDescent="0.1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</row>
    <row r="938" spans="1:18" ht="13" x14ac:dyDescent="0.1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</row>
    <row r="939" spans="1:18" ht="13" x14ac:dyDescent="0.1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</row>
    <row r="940" spans="1:18" ht="13" x14ac:dyDescent="0.1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</row>
    <row r="941" spans="1:18" ht="13" x14ac:dyDescent="0.1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</row>
    <row r="942" spans="1:18" ht="13" x14ac:dyDescent="0.1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</row>
    <row r="943" spans="1:18" ht="13" x14ac:dyDescent="0.1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</row>
    <row r="944" spans="1:18" ht="13" x14ac:dyDescent="0.1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</row>
    <row r="945" spans="1:18" ht="13" x14ac:dyDescent="0.1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</row>
    <row r="946" spans="1:18" ht="13" x14ac:dyDescent="0.1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</row>
    <row r="947" spans="1:18" ht="13" x14ac:dyDescent="0.1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</row>
    <row r="948" spans="1:18" ht="13" x14ac:dyDescent="0.1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</row>
    <row r="949" spans="1:18" ht="13" x14ac:dyDescent="0.1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</row>
    <row r="950" spans="1:18" ht="13" x14ac:dyDescent="0.1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</row>
    <row r="951" spans="1:18" ht="13" x14ac:dyDescent="0.1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</row>
    <row r="952" spans="1:18" ht="13" x14ac:dyDescent="0.1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</row>
    <row r="953" spans="1:18" ht="13" x14ac:dyDescent="0.1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</row>
    <row r="954" spans="1:18" ht="13" x14ac:dyDescent="0.1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</row>
    <row r="955" spans="1:18" ht="13" x14ac:dyDescent="0.1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</row>
    <row r="956" spans="1:18" ht="13" x14ac:dyDescent="0.1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</row>
    <row r="957" spans="1:18" ht="13" x14ac:dyDescent="0.1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</row>
    <row r="958" spans="1:18" ht="13" x14ac:dyDescent="0.1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</row>
    <row r="959" spans="1:18" ht="13" x14ac:dyDescent="0.1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</row>
    <row r="960" spans="1:18" ht="13" x14ac:dyDescent="0.1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</row>
    <row r="961" spans="1:18" ht="13" x14ac:dyDescent="0.1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</row>
    <row r="962" spans="1:18" ht="13" x14ac:dyDescent="0.1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</row>
    <row r="963" spans="1:18" ht="13" x14ac:dyDescent="0.1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</row>
    <row r="964" spans="1:18" ht="13" x14ac:dyDescent="0.1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</row>
    <row r="965" spans="1:18" ht="13" x14ac:dyDescent="0.1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</row>
    <row r="966" spans="1:18" ht="13" x14ac:dyDescent="0.1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</row>
    <row r="967" spans="1:18" ht="13" x14ac:dyDescent="0.1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</row>
    <row r="968" spans="1:18" ht="13" x14ac:dyDescent="0.1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</row>
    <row r="969" spans="1:18" ht="13" x14ac:dyDescent="0.1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</row>
    <row r="970" spans="1:18" ht="13" x14ac:dyDescent="0.1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</row>
    <row r="971" spans="1:18" ht="13" x14ac:dyDescent="0.1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</row>
  </sheetData>
  <mergeCells count="7">
    <mergeCell ref="A1:B1"/>
    <mergeCell ref="I1:K1"/>
    <mergeCell ref="M3:N3"/>
    <mergeCell ref="A2:R2"/>
    <mergeCell ref="D3:E3"/>
    <mergeCell ref="A3:B4"/>
    <mergeCell ref="J3:K3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Попова</dc:creator>
  <cp:lastModifiedBy>Валерий Громык</cp:lastModifiedBy>
  <dcterms:created xsi:type="dcterms:W3CDTF">2017-06-09T09:46:16Z</dcterms:created>
  <dcterms:modified xsi:type="dcterms:W3CDTF">2026-10-24T11:07:44Z</dcterms:modified>
</cp:coreProperties>
</file>